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55" activeTab="1"/>
  </bookViews>
  <sheets>
    <sheet name="IS" sheetId="1" r:id="rId1"/>
    <sheet name="BS" sheetId="2" r:id="rId2"/>
    <sheet name="ChangesInEquity" sheetId="3" r:id="rId3"/>
    <sheet name="CFS" sheetId="4" r:id="rId4"/>
  </sheets>
  <definedNames>
    <definedName name="_xlnm.Print_Area" localSheetId="1">'BS'!$A$1:$G$119</definedName>
    <definedName name="_xlnm.Print_Area" localSheetId="2">'ChangesInEquity'!$B$2:$F$64</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'BS'!$A$1:$G$119</definedName>
    <definedName name="Z_4756E03C_B02E_4EAB_AF49_70AF09A0A16A_.wvu.PrintArea" localSheetId="2" hidden="1">'ChangesInEquity'!$B$2:$F$64</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'BS'!$A$1:$G$119</definedName>
    <definedName name="Z_FF167BA1_D85C_41F7_96BB_4D432E7FC0A1_.wvu.PrintArea" localSheetId="2" hidden="1">'ChangesInEquity'!$B$2:$F$64</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<sst xmlns="http://schemas.openxmlformats.org/spreadsheetml/2006/main" count="180" uniqueCount="142">
  <si>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</si>
  <si>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</si>
  <si>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</si>
  <si>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</si>
  <si>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</si>
  <si>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</si>
  <si>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</si>
  <si>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</si>
  <si>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</si>
  <si>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</si>
  <si>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</si>
  <si>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</si>
  <si>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</si>
  <si>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</si>
  <si>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</si>
  <si>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</si>
  <si>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</si>
  <si>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</si>
  <si>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</si>
  <si>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</si>
  <si>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</si>
  <si>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</si>
  <si>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</si>
  <si>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</si>
  <si>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</si>
  <si>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</si>
  <si>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</si>
  <si>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</si>
  <si>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</si>
  <si>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</si>
  <si>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</si>
  <si>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</si>
  <si>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</si>
  <si>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</si>
  <si>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</si>
  <si>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</si>
  <si>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</si>
  <si>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</si>
  <si>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</si>
  <si>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</si>
  <si>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</si>
  <si>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</si>
  <si>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</si>
  <si>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</si>
  <si>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</si>
  <si>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</si>
  <si>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</si>
  <si>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</si>
  <si>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</si>
  <si>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</si>
  <si>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</si>
  <si>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</si>
  <si>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</si>
  <si>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</si>
  <si>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</si>
  <si>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</si>
  <si>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</si>
  <si>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</si>
  <si>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</si>
  <si>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</si>
  <si>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</si>
  <si>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</si>
  <si>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</si>
  <si>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</si>
  <si>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</si>
  <si>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</si>
  <si>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</si>
  <si>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</si>
  <si>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</si>
  <si>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</si>
  <si>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</si>
  <si>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</si>
  <si>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</si>
  <si>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</si>
  <si>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</si>
  <si>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</si>
  <si>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</si>
  <si>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</si>
  <si>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</si>
  <si>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</si>
  <si>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</si>
  <si>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</si>
  <si>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</si>
  <si>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</si>
  <si>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</si>
  <si>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</si>
  <si>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</si>
  <si>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 xml:space="preserve">   Amortisation of prepaid lease payments</t>
  </si>
  <si>
    <t>NET INCREASE / (DECREASE) IN CASH AND CASH EQUIVALENTS</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</si>
  <si>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</si>
  <si>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</si>
  <si>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</si>
  <si>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</si>
  <si>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</si>
  <si>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</si>
  <si>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</si>
  <si>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</si>
  <si>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</si>
  <si>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</si>
  <si>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</si>
  <si>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</si>
  <si>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</si>
  <si>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Share capital</t>
  </si>
  <si>
    <t>Non distributable reserve -</t>
  </si>
  <si>
    <t>Profit from operations</t>
  </si>
  <si>
    <t>Net profit for the period</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</si>
  <si>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</si>
  <si>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</si>
  <si>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</si>
  <si>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</si>
  <si>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</si>
  <si>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</si>
  <si>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 xml:space="preserve">   Gain on disposal of non-current assets as held for sale</t>
  </si>
  <si>
    <t>Proceeds from disposal of non-current assets classified as held for sale</t>
  </si>
  <si>
    <t xml:space="preserve"> statements for the year ended 31 December 2008)</t>
  </si>
  <si>
    <t xml:space="preserve"> financial statements for the year ended 31 December 2008)</t>
  </si>
  <si>
    <t>Deferred Tax Assets</t>
  </si>
  <si>
    <t>Balance as of 1 January 2009</t>
  </si>
  <si>
    <t>audited financial statements for the year ended 31 December 2008)</t>
  </si>
  <si>
    <t xml:space="preserve">   Allowance for slow moving inventories no longer required</t>
  </si>
  <si>
    <t>Additions to non-current assets classified as held for sale</t>
  </si>
  <si>
    <t>Increase in fixed deposits pledged with licensed banks</t>
  </si>
  <si>
    <t>Net payment of term loans</t>
  </si>
  <si>
    <t>Net (payment of) / proceeds from hire-purchase obligations</t>
  </si>
  <si>
    <t>(Decrease) / Increase in short-term borrowings</t>
  </si>
  <si>
    <t>Accumulated Loss</t>
  </si>
  <si>
    <t>Condensed Consolidated Income Statement for the period ended 30 June 2009</t>
  </si>
  <si>
    <t>30 June</t>
  </si>
  <si>
    <t>Condensed Consolidated Balance Sheet as of 30 June 2009</t>
  </si>
  <si>
    <t>Condensed Consolidated Statement of Changes In Equity for the period ended 30 June 2009</t>
  </si>
  <si>
    <t>Balance as of 30 June 2009</t>
  </si>
  <si>
    <t>Balance as of 30 June 2008</t>
  </si>
  <si>
    <t>Condensed Consolidated Cash Flow Statement for the period ended 30 June 2009</t>
  </si>
  <si>
    <t xml:space="preserve"> </t>
  </si>
  <si>
    <t>Operating Profit Before Working Capital Changes</t>
  </si>
  <si>
    <t xml:space="preserve">Net Cash From / (Used In) Operating Activities </t>
  </si>
  <si>
    <t>Net Cash (Used In) / From Investing Activities</t>
  </si>
  <si>
    <t>Profit before tax</t>
  </si>
  <si>
    <t>Earnings per ordinary share</t>
  </si>
  <si>
    <t>6 months</t>
  </si>
  <si>
    <t>Cash Generated From / (Used In) Operations</t>
  </si>
  <si>
    <t>Net assets per share (RM)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</si>
</sst>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 numFmtId="168" formatCode="0.00000000"/>
    <numFmt numFmtId="169" formatCode="0.0000000"/>
    <numFmt numFmtId="170" formatCode="0.000000"/>
    <numFmt numFmtId="171" formatCode="0.00000"/>
    <numFmt numFmtId="172" formatCode="0.0000"/>
    <numFmt numFmtId="173" formatCode="0.000"/>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0" fontId="0" fillId="0" borderId="0" xfId="0" applyFill="1" applyAlignment="1" quotePrefix="1">
      <alignment/>
    </xf>
    <xf numFmtId="165" fontId="0" fillId="0" borderId="3" xfId="15" applyNumberFormat="1" applyFill="1" applyBorder="1" applyAlignment="1">
      <alignment/>
    </xf>
    <xf numFmtId="0" fontId="5" fillId="0" borderId="0" xfId="0" applyFont="1" applyFill="1" applyAlignment="1">
      <alignment/>
    </xf>
    <xf numFmtId="43" fontId="0" fillId="0" borderId="0" xfId="15" applyFill="1" applyAlignment="1">
      <alignment/>
    </xf>
    <xf numFmtId="0" fontId="3" fillId="0" borderId="0" xfId="0" applyFont="1" applyFill="1" applyAlignment="1" quotePrefix="1">
      <alignment horizontal="right"/>
    </xf>
    <xf numFmtId="165" fontId="0" fillId="0" borderId="0" xfId="15" applyNumberFormat="1" applyFont="1" applyFill="1" applyAlignment="1">
      <alignment/>
    </xf>
    <xf numFmtId="0" fontId="8" fillId="0" borderId="0" xfId="0" applyFont="1" applyFill="1" applyAlignment="1">
      <alignment/>
    </xf>
    <xf numFmtId="165" fontId="0" fillId="0" borderId="0" xfId="0" applyNumberFormat="1" applyFill="1" applyAlignment="1">
      <alignment/>
    </xf>
    <xf numFmtId="10" fontId="0" fillId="0" borderId="0" xfId="21"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165"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65" fontId="0" fillId="0" borderId="2" xfId="15" applyNumberFormat="1" applyFill="1" applyBorder="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0" xfId="15" applyNumberFormat="1" applyFont="1" applyFill="1" applyBorder="1" applyAlignment="1" quotePrefix="1">
      <alignment horizontal="right"/>
    </xf>
    <xf numFmtId="9" fontId="0" fillId="0" borderId="0" xfId="21" applyFill="1" applyAlignment="1">
      <alignment/>
    </xf>
    <xf numFmtId="165" fontId="0" fillId="0" borderId="0" xfId="21" applyNumberFormat="1" applyFill="1" applyAlignment="1">
      <alignment/>
    </xf>
    <xf numFmtId="0" fontId="3" fillId="0" borderId="0" xfId="0" applyFont="1" applyFill="1" applyAlignment="1">
      <alignment horizontal="left"/>
    </xf>
    <xf numFmtId="43" fontId="0" fillId="0" borderId="0" xfId="21" applyNumberFormat="1" applyFill="1" applyAlignment="1">
      <alignment/>
    </xf>
    <xf numFmtId="0" fontId="0" fillId="0" borderId="0" xfId="0" applyFill="1" applyAlignment="1">
      <alignment horizontal="right"/>
    </xf>
    <xf numFmtId="0" fontId="9" fillId="0" borderId="0" xfId="0" applyFont="1" applyFill="1" applyAlignment="1">
      <alignment horizontal="right" wrapText="1"/>
    </xf>
    <xf numFmtId="165" fontId="0" fillId="0" borderId="0" xfId="15" applyNumberFormat="1" applyFont="1" applyFill="1" applyBorder="1" applyAlignment="1">
      <alignment horizontal="right"/>
    </xf>
    <xf numFmtId="165" fontId="0" fillId="0" borderId="0" xfId="15" applyNumberFormat="1" applyFont="1" applyFill="1" applyBorder="1" applyAlignment="1">
      <alignment horizontal="right"/>
    </xf>
    <xf numFmtId="43" fontId="0" fillId="0" borderId="0" xfId="15" applyFont="1" applyFill="1" applyAlignment="1">
      <alignment/>
    </xf>
    <xf numFmtId="43" fontId="0" fillId="0" borderId="0" xfId="15" applyNumberFormat="1" applyFill="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Border="1" applyAlignment="1">
      <alignment vertical="center"/>
    </xf>
    <xf numFmtId="165" fontId="0" fillId="0" borderId="0" xfId="15" applyNumberFormat="1" applyFill="1" applyBorder="1" applyAlignment="1">
      <alignment vertical="center"/>
    </xf>
    <xf numFmtId="0" fontId="0" fillId="0" borderId="0" xfId="0" applyFill="1" applyAlignment="1">
      <alignment vertical="center"/>
    </xf>
    <xf numFmtId="165" fontId="0" fillId="0" borderId="0" xfId="0" applyNumberFormat="1" applyFill="1" applyBorder="1" applyAlignment="1">
      <alignment vertical="center"/>
    </xf>
    <xf numFmtId="10" fontId="0" fillId="0" borderId="0" xfId="21" applyNumberFormat="1" applyFill="1" applyBorder="1" applyAlignment="1">
      <alignment horizontal="center" vertical="center"/>
    </xf>
    <xf numFmtId="39" fontId="0" fillId="0" borderId="0" xfId="15" applyNumberFormat="1" applyFont="1" applyFill="1" applyAlignment="1">
      <alignment/>
    </xf>
    <xf numFmtId="37" fontId="0" fillId="0" borderId="0" xfId="0" applyNumberFormat="1" applyFill="1" applyAlignment="1">
      <alignment/>
    </xf>
    <xf numFmtId="16" fontId="0" fillId="0" borderId="0" xfId="0" applyNumberFormat="1" applyFill="1" applyAlignment="1" quotePrefix="1">
      <alignment/>
    </xf>
    <xf numFmtId="2" fontId="0" fillId="0" borderId="0" xfId="0" applyNumberFormat="1" applyFill="1" applyAlignment="1">
      <alignment/>
    </xf>
    <xf numFmtId="43" fontId="0" fillId="0" borderId="2" xfId="15" applyNumberForma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workbookViewId="0" topLeftCell="A42">
      <selection activeCell="A1" sqref="A1"/>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45</v>
      </c>
      <c r="C1" s="6"/>
      <c r="F1" s="7"/>
    </row>
    <row r="2" spans="2:6" ht="19.5">
      <c r="B2" s="9" t="s">
        <v>53</v>
      </c>
      <c r="C2" s="6"/>
      <c r="F2" s="7"/>
    </row>
    <row r="4" spans="2:7" ht="15">
      <c r="B4" s="60" t="s">
        <v>126</v>
      </c>
      <c r="C4" s="60"/>
      <c r="D4" s="60"/>
      <c r="E4" s="60"/>
      <c r="F4" s="60"/>
      <c r="G4" s="60"/>
    </row>
    <row r="5" spans="2:3" ht="15">
      <c r="B5" s="25"/>
      <c r="C5" s="3"/>
    </row>
    <row r="7" spans="3:7" ht="12.75">
      <c r="C7" s="2"/>
      <c r="D7" s="23">
        <v>2009</v>
      </c>
      <c r="E7" s="23">
        <v>2008</v>
      </c>
      <c r="F7" s="11">
        <f>+D7</f>
        <v>2009</v>
      </c>
      <c r="G7" s="11">
        <f>+E7</f>
        <v>2008</v>
      </c>
    </row>
    <row r="8" spans="3:10" ht="12.75">
      <c r="C8" s="2"/>
      <c r="D8" s="11" t="s">
        <v>1</v>
      </c>
      <c r="E8" s="11" t="s">
        <v>3</v>
      </c>
      <c r="F8" s="11" t="s">
        <v>139</v>
      </c>
      <c r="G8" s="11" t="str">
        <f>+F8</f>
        <v>6 months</v>
      </c>
      <c r="I8" s="11"/>
      <c r="J8" s="11"/>
    </row>
    <row r="9" spans="3:7" ht="12.75">
      <c r="C9" s="2"/>
      <c r="D9" s="11" t="s">
        <v>2</v>
      </c>
      <c r="E9" s="11" t="s">
        <v>2</v>
      </c>
      <c r="F9" s="11" t="s">
        <v>4</v>
      </c>
      <c r="G9" s="11" t="s">
        <v>4</v>
      </c>
    </row>
    <row r="10" spans="3:7" ht="12.75">
      <c r="C10" s="2"/>
      <c r="D10" s="12" t="s">
        <v>127</v>
      </c>
      <c r="E10" s="12" t="str">
        <f>+D10</f>
        <v>30 June</v>
      </c>
      <c r="F10" s="11" t="s">
        <v>5</v>
      </c>
      <c r="G10" s="11" t="s">
        <v>5</v>
      </c>
    </row>
    <row r="11" spans="3:10" ht="12.75">
      <c r="C11" s="14" t="s">
        <v>6</v>
      </c>
      <c r="D11" s="11" t="s">
        <v>0</v>
      </c>
      <c r="E11" s="11" t="s">
        <v>0</v>
      </c>
      <c r="F11" s="11" t="s">
        <v>0</v>
      </c>
      <c r="G11" s="11" t="s">
        <v>0</v>
      </c>
      <c r="H11" s="39"/>
      <c r="J11" s="39"/>
    </row>
    <row r="12" spans="3:10" ht="12.75">
      <c r="C12" s="14"/>
      <c r="D12" s="11"/>
      <c r="E12" s="11"/>
      <c r="F12" s="11"/>
      <c r="G12" s="11"/>
      <c r="H12" s="39"/>
      <c r="J12" s="39"/>
    </row>
    <row r="13" ht="12.75">
      <c r="C13" s="15"/>
    </row>
    <row r="14" spans="2:11" ht="12.75">
      <c r="B14" s="4" t="s">
        <v>7</v>
      </c>
      <c r="C14" s="15"/>
      <c r="D14" s="24">
        <f>F14-9217</f>
        <v>9619</v>
      </c>
      <c r="E14" s="24">
        <f>+G14-13255</f>
        <v>15844</v>
      </c>
      <c r="F14" s="24">
        <v>18836</v>
      </c>
      <c r="G14" s="24">
        <v>29099</v>
      </c>
      <c r="H14" s="26"/>
      <c r="I14" s="26"/>
      <c r="J14" s="38"/>
      <c r="K14" s="37"/>
    </row>
    <row r="15" spans="3:10" ht="12.75">
      <c r="C15" s="15"/>
      <c r="D15" s="16"/>
      <c r="E15" s="16"/>
      <c r="F15" s="16"/>
      <c r="G15" s="16"/>
      <c r="H15" s="26"/>
      <c r="I15" s="38"/>
      <c r="J15" s="38"/>
    </row>
    <row r="16" spans="3:10" ht="12.75">
      <c r="C16" s="15"/>
      <c r="D16" s="16"/>
      <c r="E16" s="16"/>
      <c r="F16" s="16"/>
      <c r="G16" s="16"/>
      <c r="H16" s="26"/>
      <c r="I16" s="38"/>
      <c r="J16" s="38"/>
    </row>
    <row r="17" spans="2:11" ht="12.75">
      <c r="B17" s="4" t="s">
        <v>50</v>
      </c>
      <c r="C17" s="15"/>
      <c r="D17" s="24">
        <f>F17+9483</f>
        <v>-9544</v>
      </c>
      <c r="E17" s="24">
        <f>+G17+13110</f>
        <v>-15688</v>
      </c>
      <c r="F17" s="16">
        <v>-19027</v>
      </c>
      <c r="G17" s="16">
        <v>-28798</v>
      </c>
      <c r="H17" s="26"/>
      <c r="I17" s="38"/>
      <c r="J17" s="38"/>
      <c r="K17" s="37"/>
    </row>
    <row r="18" spans="2:11" ht="12.75">
      <c r="B18" s="4" t="s">
        <v>8</v>
      </c>
      <c r="C18" s="15"/>
      <c r="D18" s="24">
        <f>F18-357</f>
        <v>352</v>
      </c>
      <c r="E18" s="24">
        <f>+G18-815</f>
        <v>757</v>
      </c>
      <c r="F18" s="16">
        <v>709</v>
      </c>
      <c r="G18" s="16">
        <v>1572</v>
      </c>
      <c r="H18" s="26"/>
      <c r="I18" s="38"/>
      <c r="J18" s="38"/>
      <c r="K18" s="37"/>
    </row>
    <row r="19" spans="3:10" ht="12.75">
      <c r="C19" s="15"/>
      <c r="D19" s="18"/>
      <c r="E19" s="18"/>
      <c r="F19" s="18"/>
      <c r="G19" s="18"/>
      <c r="H19" s="26"/>
      <c r="I19" s="38"/>
      <c r="J19" s="38"/>
    </row>
    <row r="20" spans="3:10" ht="12.75">
      <c r="C20" s="15"/>
      <c r="D20" s="16"/>
      <c r="E20" s="16"/>
      <c r="F20" s="16"/>
      <c r="G20" s="16"/>
      <c r="H20" s="26"/>
      <c r="I20" s="38"/>
      <c r="J20" s="38"/>
    </row>
    <row r="21" spans="2:11" ht="12.75">
      <c r="B21" s="2" t="s">
        <v>104</v>
      </c>
      <c r="C21" s="15"/>
      <c r="D21" s="24">
        <f>SUM(D14:D19)</f>
        <v>427</v>
      </c>
      <c r="E21" s="24">
        <f>SUM(E14:E19)</f>
        <v>913</v>
      </c>
      <c r="F21" s="24">
        <f>SUM(F14:F19)</f>
        <v>518</v>
      </c>
      <c r="G21" s="24">
        <f>SUM(G14:G19)</f>
        <v>1873</v>
      </c>
      <c r="H21" s="26"/>
      <c r="I21" s="38"/>
      <c r="J21" s="38"/>
      <c r="K21" s="37"/>
    </row>
    <row r="22" spans="3:10" ht="12.75">
      <c r="C22" s="15"/>
      <c r="D22" s="24"/>
      <c r="E22" s="24"/>
      <c r="F22" s="24"/>
      <c r="G22" s="24"/>
      <c r="H22" s="26"/>
      <c r="I22" s="38"/>
      <c r="J22" s="38"/>
    </row>
    <row r="23" spans="2:11" ht="12.75">
      <c r="B23" s="4" t="s">
        <v>51</v>
      </c>
      <c r="C23" s="15"/>
      <c r="D23" s="24">
        <f>F23+234</f>
        <v>-213</v>
      </c>
      <c r="E23" s="24">
        <f>+G23+315</f>
        <v>-321</v>
      </c>
      <c r="F23" s="16">
        <v>-447</v>
      </c>
      <c r="G23" s="16">
        <v>-636</v>
      </c>
      <c r="H23" s="26"/>
      <c r="I23" s="38"/>
      <c r="J23" s="38"/>
      <c r="K23" s="37"/>
    </row>
    <row r="24" spans="2:11" ht="12.75">
      <c r="B24" s="4" t="s">
        <v>52</v>
      </c>
      <c r="C24" s="15"/>
      <c r="D24" s="24">
        <f>F24-33</f>
        <v>71</v>
      </c>
      <c r="E24" s="24">
        <f>+G24-32</f>
        <v>35</v>
      </c>
      <c r="F24" s="16">
        <v>104</v>
      </c>
      <c r="G24" s="16">
        <v>67</v>
      </c>
      <c r="H24" s="26"/>
      <c r="I24" s="38"/>
      <c r="J24" s="38"/>
      <c r="K24" s="37"/>
    </row>
    <row r="25" spans="3:10" ht="12.75">
      <c r="C25" s="15"/>
      <c r="D25" s="18"/>
      <c r="E25" s="18"/>
      <c r="F25" s="18"/>
      <c r="G25" s="18"/>
      <c r="H25" s="26"/>
      <c r="I25" s="38"/>
      <c r="J25" s="38"/>
    </row>
    <row r="26" spans="3:10" ht="12.75">
      <c r="C26" s="15"/>
      <c r="D26" s="16"/>
      <c r="E26" s="16"/>
      <c r="F26" s="16"/>
      <c r="G26" s="16"/>
      <c r="H26" s="26"/>
      <c r="I26" s="38"/>
      <c r="J26" s="38"/>
    </row>
    <row r="27" spans="3:10" ht="12.75">
      <c r="C27" s="15"/>
      <c r="D27" s="16"/>
      <c r="E27" s="16"/>
      <c r="F27" s="16"/>
      <c r="G27" s="16"/>
      <c r="H27" s="26"/>
      <c r="I27" s="38"/>
      <c r="J27" s="38"/>
    </row>
    <row r="28" spans="2:11" ht="12.75">
      <c r="B28" s="2" t="s">
        <v>137</v>
      </c>
      <c r="C28" s="15"/>
      <c r="D28" s="16">
        <f>SUM(D21:D24)</f>
        <v>285</v>
      </c>
      <c r="E28" s="16">
        <f>SUM(E21:E24)</f>
        <v>627</v>
      </c>
      <c r="F28" s="16">
        <f>SUM(F21:F24)</f>
        <v>175</v>
      </c>
      <c r="G28" s="16">
        <f>SUM(G21:G24)</f>
        <v>1304</v>
      </c>
      <c r="H28" s="26"/>
      <c r="I28" s="38"/>
      <c r="J28" s="38"/>
      <c r="K28" s="37"/>
    </row>
    <row r="29" spans="2:10" ht="12.75">
      <c r="B29" s="2"/>
      <c r="C29" s="15"/>
      <c r="D29" s="16"/>
      <c r="E29" s="16"/>
      <c r="F29" s="16"/>
      <c r="G29" s="16"/>
      <c r="H29" s="26"/>
      <c r="I29" s="38"/>
      <c r="J29" s="38"/>
    </row>
    <row r="30" spans="2:11" ht="12.75">
      <c r="B30" s="4" t="s">
        <v>9</v>
      </c>
      <c r="C30" s="15" t="s">
        <v>39</v>
      </c>
      <c r="D30" s="24">
        <f>F30+97</f>
        <v>-77</v>
      </c>
      <c r="E30" s="24">
        <f>+G30+124</f>
        <v>-122</v>
      </c>
      <c r="F30" s="16">
        <v>-174</v>
      </c>
      <c r="G30" s="16">
        <v>-246</v>
      </c>
      <c r="H30" s="26"/>
      <c r="I30" s="38"/>
      <c r="J30" s="38"/>
      <c r="K30" s="37"/>
    </row>
    <row r="31" spans="3:10" ht="12.75">
      <c r="C31" s="15"/>
      <c r="D31" s="18"/>
      <c r="E31" s="18"/>
      <c r="F31" s="18"/>
      <c r="G31" s="18"/>
      <c r="H31" s="26"/>
      <c r="I31" s="38"/>
      <c r="J31" s="38"/>
    </row>
    <row r="32" spans="3:10" ht="12.75">
      <c r="C32" s="15"/>
      <c r="D32" s="16"/>
      <c r="E32" s="16"/>
      <c r="F32" s="16"/>
      <c r="G32" s="16"/>
      <c r="H32" s="26"/>
      <c r="I32" s="38"/>
      <c r="J32" s="38"/>
    </row>
    <row r="33" spans="2:11" ht="12.75">
      <c r="B33" s="2" t="s">
        <v>105</v>
      </c>
      <c r="C33" s="15"/>
      <c r="D33" s="16">
        <f>SUM(D28:D30)</f>
        <v>208</v>
      </c>
      <c r="E33" s="16">
        <f>SUM(E28:E30)</f>
        <v>505</v>
      </c>
      <c r="F33" s="16">
        <f>SUM(F28:F30)</f>
        <v>1</v>
      </c>
      <c r="G33" s="16">
        <f>SUM(G28:G30)</f>
        <v>1058</v>
      </c>
      <c r="H33" s="26"/>
      <c r="I33" s="38"/>
      <c r="J33" s="38"/>
      <c r="K33" s="37"/>
    </row>
    <row r="34" spans="3:10" ht="13.5" thickBot="1">
      <c r="C34" s="15"/>
      <c r="D34" s="20"/>
      <c r="E34" s="20"/>
      <c r="F34" s="20"/>
      <c r="G34" s="20"/>
      <c r="H34" s="26"/>
      <c r="I34" s="38"/>
      <c r="J34" s="38"/>
    </row>
    <row r="35" spans="3:10" ht="12.75">
      <c r="C35" s="15"/>
      <c r="D35" s="16"/>
      <c r="E35" s="16"/>
      <c r="F35" s="16"/>
      <c r="G35" s="16"/>
      <c r="I35" s="38"/>
      <c r="J35" s="38"/>
    </row>
    <row r="36" spans="2:10" ht="12.75">
      <c r="B36" s="4" t="s">
        <v>82</v>
      </c>
      <c r="C36" s="15"/>
      <c r="D36" s="16"/>
      <c r="E36" s="16"/>
      <c r="F36" s="16"/>
      <c r="G36" s="16"/>
      <c r="I36" s="38"/>
      <c r="J36" s="38"/>
    </row>
    <row r="37" spans="2:10" ht="12.75">
      <c r="B37" s="4" t="s">
        <v>83</v>
      </c>
      <c r="C37" s="15"/>
      <c r="D37" s="16">
        <f>D33</f>
        <v>208</v>
      </c>
      <c r="E37" s="16">
        <f>E33</f>
        <v>505</v>
      </c>
      <c r="F37" s="16">
        <f>F33</f>
        <v>1</v>
      </c>
      <c r="G37" s="16">
        <f>+G33</f>
        <v>1058</v>
      </c>
      <c r="H37" s="26"/>
      <c r="I37" s="38"/>
      <c r="J37" s="38"/>
    </row>
    <row r="38" spans="2:10" ht="12.75">
      <c r="B38" s="4" t="s">
        <v>84</v>
      </c>
      <c r="C38" s="15"/>
      <c r="D38" s="16">
        <v>0</v>
      </c>
      <c r="E38" s="16">
        <v>0</v>
      </c>
      <c r="F38" s="16">
        <v>0</v>
      </c>
      <c r="G38" s="24">
        <f>0+E38</f>
        <v>0</v>
      </c>
      <c r="I38" s="38"/>
      <c r="J38" s="38"/>
    </row>
    <row r="39" spans="3:10" ht="12.75">
      <c r="C39" s="15"/>
      <c r="D39" s="17"/>
      <c r="E39" s="17"/>
      <c r="F39" s="17"/>
      <c r="G39" s="17"/>
      <c r="I39" s="38"/>
      <c r="J39" s="38"/>
    </row>
    <row r="40" spans="2:10" ht="12.75">
      <c r="B40" s="2" t="s">
        <v>105</v>
      </c>
      <c r="C40" s="15"/>
      <c r="D40" s="1">
        <f>SUM(D37:D39)</f>
        <v>208</v>
      </c>
      <c r="E40" s="1">
        <f>SUM(E37:E39)</f>
        <v>505</v>
      </c>
      <c r="F40" s="1">
        <f>SUM(F37:F39)</f>
        <v>1</v>
      </c>
      <c r="G40" s="1">
        <f>SUM(G37:G39)</f>
        <v>1058</v>
      </c>
      <c r="I40" s="38"/>
      <c r="J40" s="38"/>
    </row>
    <row r="41" spans="3:10" ht="13.5" thickBot="1">
      <c r="C41" s="15"/>
      <c r="D41" s="20"/>
      <c r="E41" s="20"/>
      <c r="F41" s="20"/>
      <c r="G41" s="20"/>
      <c r="I41" s="38"/>
      <c r="J41" s="38"/>
    </row>
    <row r="42" spans="3:10" ht="12.75">
      <c r="C42" s="15"/>
      <c r="D42" s="16"/>
      <c r="E42" s="16"/>
      <c r="F42" s="16"/>
      <c r="G42" s="16"/>
      <c r="I42" s="38"/>
      <c r="J42" s="38"/>
    </row>
    <row r="43" spans="2:10" ht="12.75">
      <c r="B43" s="4" t="s">
        <v>138</v>
      </c>
      <c r="C43" s="15"/>
      <c r="D43" s="16"/>
      <c r="E43" s="46"/>
      <c r="F43" s="16"/>
      <c r="G43" s="46"/>
      <c r="I43" s="38"/>
      <c r="J43" s="38"/>
    </row>
    <row r="44" spans="2:10" ht="12.75">
      <c r="B44" s="4" t="s">
        <v>10</v>
      </c>
      <c r="C44" s="15" t="s">
        <v>40</v>
      </c>
      <c r="D44" s="16"/>
      <c r="E44" s="46"/>
      <c r="F44" s="16"/>
      <c r="G44" s="46"/>
      <c r="I44" s="38"/>
      <c r="J44" s="38"/>
    </row>
    <row r="45" spans="2:10" ht="12.75">
      <c r="B45" s="19" t="s">
        <v>54</v>
      </c>
      <c r="C45" s="15"/>
      <c r="D45" s="45">
        <v>0.52</v>
      </c>
      <c r="E45" s="22">
        <v>1.26</v>
      </c>
      <c r="F45" s="54">
        <v>0</v>
      </c>
      <c r="G45" s="22">
        <v>2.64</v>
      </c>
      <c r="I45" s="40"/>
      <c r="J45" s="40"/>
    </row>
    <row r="46" spans="3:9" ht="13.5" thickBot="1">
      <c r="C46" s="15"/>
      <c r="D46" s="20"/>
      <c r="E46" s="20"/>
      <c r="F46" s="20"/>
      <c r="G46" s="20"/>
      <c r="I46" s="26"/>
    </row>
    <row r="47" spans="3:7" ht="12.75">
      <c r="C47" s="15"/>
      <c r="D47" s="16"/>
      <c r="E47" s="16"/>
      <c r="F47" s="16"/>
      <c r="G47" s="16"/>
    </row>
    <row r="48" spans="2:7" ht="12.75">
      <c r="B48" s="19" t="s">
        <v>55</v>
      </c>
      <c r="C48" s="15"/>
      <c r="D48" s="43" t="s">
        <v>6</v>
      </c>
      <c r="E48" s="44" t="s">
        <v>6</v>
      </c>
      <c r="F48" s="44" t="s">
        <v>6</v>
      </c>
      <c r="G48" s="44" t="s">
        <v>6</v>
      </c>
    </row>
    <row r="49" spans="3:7" ht="13.5" thickBot="1">
      <c r="C49" s="15"/>
      <c r="D49" s="20"/>
      <c r="E49" s="20"/>
      <c r="F49" s="20"/>
      <c r="G49" s="20"/>
    </row>
    <row r="50" spans="3:7" ht="12.75">
      <c r="C50" s="15"/>
      <c r="D50" s="16"/>
      <c r="E50" s="16"/>
      <c r="F50" s="16"/>
      <c r="G50" s="16"/>
    </row>
    <row r="51" spans="3:7" ht="12.75">
      <c r="C51" s="15"/>
      <c r="D51" s="16"/>
      <c r="E51" s="16"/>
      <c r="F51" s="16"/>
      <c r="G51" s="16"/>
    </row>
    <row r="52" spans="3:7" ht="12.75">
      <c r="C52" s="15"/>
      <c r="D52" s="16"/>
      <c r="E52" s="16"/>
      <c r="F52" s="16"/>
      <c r="G52" s="16"/>
    </row>
    <row r="53" spans="3:7" ht="12.75">
      <c r="C53" s="15"/>
      <c r="D53" s="16"/>
      <c r="E53" s="16"/>
      <c r="F53" s="16"/>
      <c r="G53" s="16"/>
    </row>
    <row r="54" spans="2:7" ht="12.75">
      <c r="B54" s="4" t="s">
        <v>106</v>
      </c>
      <c r="C54" s="15"/>
      <c r="D54" s="16"/>
      <c r="E54" s="16"/>
      <c r="F54" s="16"/>
      <c r="G54" s="16"/>
    </row>
    <row r="55" spans="2:7" ht="15.75" customHeight="1">
      <c r="B55" s="59" t="s">
        <v>107</v>
      </c>
      <c r="C55" s="59"/>
      <c r="D55" s="59"/>
      <c r="E55" s="59"/>
      <c r="F55" s="59"/>
      <c r="G55" s="59"/>
    </row>
    <row r="56" spans="2:7" ht="12.75" customHeight="1">
      <c r="B56" s="59"/>
      <c r="C56" s="59"/>
      <c r="D56" s="59"/>
      <c r="E56" s="59"/>
      <c r="F56" s="59"/>
      <c r="G56" s="59"/>
    </row>
    <row r="57" spans="2:7" ht="12.75" customHeight="1">
      <c r="B57" s="59"/>
      <c r="C57" s="59"/>
      <c r="D57" s="59"/>
      <c r="E57" s="59"/>
      <c r="F57" s="59"/>
      <c r="G57" s="59"/>
    </row>
    <row r="58" spans="3:7" ht="12.75">
      <c r="C58" s="15"/>
      <c r="D58" s="16"/>
      <c r="E58" s="16"/>
      <c r="F58" s="16"/>
      <c r="G58" s="16"/>
    </row>
    <row r="59" spans="3:7" ht="12.75">
      <c r="C59" s="15"/>
      <c r="D59" s="16"/>
      <c r="E59" s="16"/>
      <c r="F59" s="16"/>
      <c r="G59" s="16"/>
    </row>
    <row r="60" spans="3:7" ht="12.75">
      <c r="C60" s="15"/>
      <c r="D60" s="24"/>
      <c r="E60" s="16"/>
      <c r="F60" s="16"/>
      <c r="G60" s="16"/>
    </row>
    <row r="61" spans="3:7" ht="12.75">
      <c r="C61" s="15"/>
      <c r="D61" s="16"/>
      <c r="E61" s="16"/>
      <c r="F61" s="16"/>
      <c r="G61" s="16"/>
    </row>
    <row r="62" ht="12.75">
      <c r="C62" s="15"/>
    </row>
    <row r="63" ht="12.75">
      <c r="C63" s="15"/>
    </row>
    <row r="64" ht="12.75">
      <c r="C64" s="15"/>
    </row>
    <row r="65" ht="12.75">
      <c r="C65" s="15"/>
    </row>
    <row r="66" spans="2:3" ht="12.75">
      <c r="B66" s="4" t="s">
        <v>109</v>
      </c>
      <c r="C66" s="15"/>
    </row>
    <row r="67" spans="2:3" ht="12.75">
      <c r="B67" s="4" t="s">
        <v>114</v>
      </c>
      <c r="C67" s="15"/>
    </row>
    <row r="68" ht="12.75">
      <c r="C68" s="15"/>
    </row>
    <row r="69" ht="12.75">
      <c r="C69" s="15"/>
    </row>
    <row r="70" ht="12.75">
      <c r="C70" s="15"/>
    </row>
    <row r="71" ht="12.75">
      <c r="C71" s="15"/>
    </row>
    <row r="72" ht="12.75">
      <c r="C72" s="15"/>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O120"/>
  <sheetViews>
    <sheetView tabSelected="1" zoomScaleSheetLayoutView="100" workbookViewId="0" topLeftCell="A1">
      <selection activeCell="A6" sqref="A6:IV6"/>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7"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45</v>
      </c>
      <c r="C1" s="6"/>
      <c r="D1" s="6"/>
      <c r="F1" s="7"/>
    </row>
    <row r="2" spans="2:6" ht="12.75" customHeight="1">
      <c r="B2" s="9" t="s">
        <v>53</v>
      </c>
      <c r="C2" s="6"/>
      <c r="D2" s="6"/>
      <c r="F2" s="7"/>
    </row>
    <row r="4" spans="2:4" ht="15">
      <c r="B4" s="3" t="s">
        <v>128</v>
      </c>
      <c r="C4" s="3"/>
      <c r="D4" s="3"/>
    </row>
    <row r="5" spans="2:4" ht="15">
      <c r="B5" s="25"/>
      <c r="C5" s="3"/>
      <c r="D5" s="3"/>
    </row>
    <row r="7" spans="5:14" ht="12.75">
      <c r="E7" s="10" t="s">
        <v>41</v>
      </c>
      <c r="F7" s="11" t="s">
        <v>41</v>
      </c>
      <c r="I7" s="61"/>
      <c r="J7" s="61"/>
      <c r="N7" s="28"/>
    </row>
    <row r="8" spans="5:14" ht="12.75">
      <c r="E8" s="12" t="str">
        <f>'IS'!D10</f>
        <v>30 June</v>
      </c>
      <c r="F8" s="12" t="s">
        <v>56</v>
      </c>
      <c r="N8" s="28"/>
    </row>
    <row r="9" spans="5:14" ht="12.75">
      <c r="E9" s="10">
        <v>2009</v>
      </c>
      <c r="F9" s="10">
        <v>2008</v>
      </c>
      <c r="N9" s="13"/>
    </row>
    <row r="10" spans="3:14" ht="12.75">
      <c r="C10" s="14" t="s">
        <v>6</v>
      </c>
      <c r="D10" s="14"/>
      <c r="E10" s="10" t="s">
        <v>0</v>
      </c>
      <c r="F10" s="11" t="s">
        <v>0</v>
      </c>
      <c r="N10" s="28"/>
    </row>
    <row r="11" spans="3:14" ht="12.75">
      <c r="C11" s="14"/>
      <c r="D11" s="14"/>
      <c r="E11" s="10"/>
      <c r="F11" s="10"/>
      <c r="N11" s="28"/>
    </row>
    <row r="12" spans="3:14" ht="12.75" customHeight="1">
      <c r="C12" s="15"/>
      <c r="N12" s="29"/>
    </row>
    <row r="13" spans="3:14" ht="12.75">
      <c r="C13" s="15"/>
      <c r="E13" s="30"/>
      <c r="F13" s="30"/>
      <c r="N13" s="13"/>
    </row>
    <row r="14" spans="2:6" ht="12.75" customHeight="1">
      <c r="B14" s="2" t="s">
        <v>11</v>
      </c>
      <c r="C14" s="15"/>
      <c r="E14" s="30"/>
      <c r="F14" s="30"/>
    </row>
    <row r="15" spans="2:6" ht="12.75" customHeight="1">
      <c r="B15" s="2"/>
      <c r="C15" s="15"/>
      <c r="E15" s="30"/>
      <c r="F15" s="30"/>
    </row>
    <row r="16" spans="2:6" ht="12.75" customHeight="1">
      <c r="B16" s="2" t="s">
        <v>74</v>
      </c>
      <c r="C16" s="15"/>
      <c r="E16" s="30"/>
      <c r="F16" s="30"/>
    </row>
    <row r="17" spans="2:9" ht="12.75">
      <c r="B17" s="31" t="s">
        <v>12</v>
      </c>
      <c r="C17" s="15"/>
      <c r="E17" s="30">
        <v>21681</v>
      </c>
      <c r="F17" s="30">
        <v>23926</v>
      </c>
      <c r="I17" s="13"/>
    </row>
    <row r="18" spans="2:9" ht="12.75">
      <c r="B18" s="31"/>
      <c r="C18" s="15"/>
      <c r="E18" s="30"/>
      <c r="F18" s="30"/>
      <c r="I18" s="13"/>
    </row>
    <row r="19" spans="2:10" ht="12.75">
      <c r="B19" s="31" t="s">
        <v>65</v>
      </c>
      <c r="C19" s="15"/>
      <c r="E19" s="30">
        <v>2335</v>
      </c>
      <c r="F19" s="30">
        <v>2335</v>
      </c>
      <c r="I19" s="13"/>
      <c r="J19" s="32"/>
    </row>
    <row r="20" spans="2:9" ht="12.75" customHeight="1">
      <c r="B20" s="31"/>
      <c r="C20" s="15"/>
      <c r="E20" s="30"/>
      <c r="F20" s="30"/>
      <c r="I20" s="13"/>
    </row>
    <row r="21" spans="2:9" ht="12.75" customHeight="1">
      <c r="B21" s="31" t="s">
        <v>73</v>
      </c>
      <c r="C21" s="15"/>
      <c r="E21" s="30">
        <v>3032</v>
      </c>
      <c r="F21" s="30">
        <v>3031</v>
      </c>
      <c r="I21" s="13"/>
    </row>
    <row r="22" spans="2:9" ht="12.75" customHeight="1">
      <c r="B22" s="31"/>
      <c r="C22" s="15"/>
      <c r="E22" s="30"/>
      <c r="F22" s="30"/>
      <c r="I22" s="13"/>
    </row>
    <row r="23" spans="2:9" ht="12.75" customHeight="1">
      <c r="B23" s="31" t="s">
        <v>92</v>
      </c>
      <c r="C23" s="15"/>
      <c r="E23" s="30">
        <v>1141</v>
      </c>
      <c r="F23" s="30">
        <v>1147</v>
      </c>
      <c r="I23" s="13"/>
    </row>
    <row r="24" spans="2:9" ht="12.75" customHeight="1">
      <c r="B24" s="31"/>
      <c r="C24" s="15"/>
      <c r="E24" s="30"/>
      <c r="F24" s="30"/>
      <c r="I24" s="13"/>
    </row>
    <row r="25" spans="2:9" ht="12.75">
      <c r="B25" s="31" t="s">
        <v>13</v>
      </c>
      <c r="C25" s="15" t="s">
        <v>108</v>
      </c>
      <c r="E25" s="30">
        <v>8</v>
      </c>
      <c r="F25" s="30">
        <v>8</v>
      </c>
      <c r="I25" s="13"/>
    </row>
    <row r="26" spans="2:9" ht="12.75" customHeight="1">
      <c r="B26" s="31"/>
      <c r="C26" s="15"/>
      <c r="E26" s="30"/>
      <c r="F26" s="30"/>
      <c r="I26" s="13"/>
    </row>
    <row r="27" spans="2:9" ht="12.75" customHeight="1">
      <c r="B27" s="31" t="s">
        <v>70</v>
      </c>
      <c r="C27" s="15"/>
      <c r="E27" s="30">
        <v>153</v>
      </c>
      <c r="F27" s="30">
        <v>171</v>
      </c>
      <c r="I27" s="13"/>
    </row>
    <row r="28" spans="2:9" ht="12.75" customHeight="1">
      <c r="B28" s="31"/>
      <c r="C28" s="15"/>
      <c r="E28" s="30"/>
      <c r="F28" s="30"/>
      <c r="I28" s="13"/>
    </row>
    <row r="29" spans="2:9" ht="12.75" customHeight="1">
      <c r="B29" s="31" t="s">
        <v>116</v>
      </c>
      <c r="C29" s="15"/>
      <c r="E29" s="30">
        <v>67</v>
      </c>
      <c r="F29" s="30">
        <v>67</v>
      </c>
      <c r="I29" s="13"/>
    </row>
    <row r="30" spans="3:9" ht="7.5" customHeight="1">
      <c r="C30" s="15"/>
      <c r="D30" s="8"/>
      <c r="E30" s="33"/>
      <c r="F30" s="33"/>
      <c r="G30" s="8"/>
      <c r="I30" s="13"/>
    </row>
    <row r="31" spans="3:9" ht="7.5" customHeight="1">
      <c r="C31" s="15"/>
      <c r="D31" s="8"/>
      <c r="E31" s="34"/>
      <c r="F31" s="34"/>
      <c r="G31" s="8"/>
      <c r="I31" s="13"/>
    </row>
    <row r="32" spans="3:9" ht="12.75">
      <c r="C32" s="15"/>
      <c r="D32" s="8"/>
      <c r="E32" s="28"/>
      <c r="F32" s="28"/>
      <c r="G32" s="8"/>
      <c r="I32" s="13"/>
    </row>
    <row r="33" spans="2:9" ht="12.75">
      <c r="B33" s="2" t="s">
        <v>95</v>
      </c>
      <c r="C33" s="15"/>
      <c r="E33" s="33">
        <f>SUM(E17:E30)</f>
        <v>28417</v>
      </c>
      <c r="F33" s="33">
        <f>SUM(F17:F30)</f>
        <v>30685</v>
      </c>
      <c r="I33" s="13"/>
    </row>
    <row r="34" spans="2:9" ht="12.75">
      <c r="B34" s="31"/>
      <c r="C34" s="15"/>
      <c r="E34" s="30"/>
      <c r="F34" s="30"/>
      <c r="I34" s="13"/>
    </row>
    <row r="35" spans="2:9" ht="12.75">
      <c r="B35" s="2" t="s">
        <v>14</v>
      </c>
      <c r="C35" s="15"/>
      <c r="E35" s="30"/>
      <c r="F35" s="30"/>
      <c r="I35" s="13"/>
    </row>
    <row r="36" spans="3:9" ht="12.75" customHeight="1">
      <c r="C36" s="15"/>
      <c r="D36" s="8"/>
      <c r="E36" s="28"/>
      <c r="F36" s="28"/>
      <c r="G36" s="8"/>
      <c r="I36" s="13"/>
    </row>
    <row r="37" spans="2:9" ht="12.75">
      <c r="B37" s="4" t="s">
        <v>15</v>
      </c>
      <c r="C37" s="15"/>
      <c r="D37" s="8"/>
      <c r="E37" s="28">
        <v>9438</v>
      </c>
      <c r="F37" s="28">
        <v>11284</v>
      </c>
      <c r="G37" s="8"/>
      <c r="H37" s="26"/>
      <c r="I37" s="13"/>
    </row>
    <row r="38" spans="3:9" ht="12.75" customHeight="1">
      <c r="C38" s="15"/>
      <c r="D38" s="8"/>
      <c r="E38" s="28"/>
      <c r="F38" s="28"/>
      <c r="G38" s="8"/>
      <c r="H38" s="26"/>
      <c r="I38" s="13"/>
    </row>
    <row r="39" spans="2:9" ht="12.75">
      <c r="B39" s="4" t="s">
        <v>66</v>
      </c>
      <c r="C39" s="15"/>
      <c r="D39" s="8"/>
      <c r="E39" s="28">
        <v>13613</v>
      </c>
      <c r="F39" s="28">
        <v>14488</v>
      </c>
      <c r="G39" s="8"/>
      <c r="H39" s="26"/>
      <c r="I39" s="13"/>
    </row>
    <row r="40" spans="2:9" ht="12.75">
      <c r="B40" s="4" t="s">
        <v>43</v>
      </c>
      <c r="C40" s="15"/>
      <c r="D40" s="8"/>
      <c r="E40" s="28"/>
      <c r="F40" s="28"/>
      <c r="G40" s="8"/>
      <c r="H40" s="26"/>
      <c r="I40" s="13"/>
    </row>
    <row r="41" spans="3:9" ht="12.75">
      <c r="C41" s="15"/>
      <c r="D41" s="8"/>
      <c r="E41" s="28"/>
      <c r="F41" s="28"/>
      <c r="G41" s="8"/>
      <c r="H41" s="26"/>
      <c r="I41" s="13"/>
    </row>
    <row r="42" spans="2:9" ht="12.75">
      <c r="B42" s="4" t="s">
        <v>60</v>
      </c>
      <c r="C42" s="15"/>
      <c r="D42" s="8"/>
      <c r="E42" s="28">
        <v>0</v>
      </c>
      <c r="F42" s="28">
        <v>167</v>
      </c>
      <c r="G42" s="8"/>
      <c r="H42" s="26"/>
      <c r="I42" s="13"/>
    </row>
    <row r="43" spans="3:9" ht="12.75">
      <c r="C43" s="15"/>
      <c r="D43" s="8"/>
      <c r="E43" s="28"/>
      <c r="F43" s="28"/>
      <c r="G43" s="8"/>
      <c r="H43" s="26"/>
      <c r="I43" s="13"/>
    </row>
    <row r="44" spans="2:9" ht="12.75">
      <c r="B44" s="4" t="s">
        <v>16</v>
      </c>
      <c r="C44" s="15"/>
      <c r="D44" s="8"/>
      <c r="E44" s="28">
        <v>1079</v>
      </c>
      <c r="F44" s="28">
        <f>1399+478</f>
        <v>1877</v>
      </c>
      <c r="G44" s="8"/>
      <c r="H44" s="26"/>
      <c r="I44" s="13"/>
    </row>
    <row r="45" spans="3:9" ht="12.75">
      <c r="C45" s="15"/>
      <c r="D45" s="8"/>
      <c r="E45" s="28"/>
      <c r="F45" s="28"/>
      <c r="G45" s="8"/>
      <c r="H45" s="26"/>
      <c r="I45" s="13"/>
    </row>
    <row r="46" spans="2:9" ht="12.75">
      <c r="B46" s="4" t="s">
        <v>93</v>
      </c>
      <c r="C46" s="15"/>
      <c r="D46" s="8"/>
      <c r="E46" s="28">
        <v>2857</v>
      </c>
      <c r="F46" s="28">
        <v>3877</v>
      </c>
      <c r="G46" s="8"/>
      <c r="I46" s="13"/>
    </row>
    <row r="47" spans="3:9" ht="12.75">
      <c r="C47" s="15"/>
      <c r="D47" s="8"/>
      <c r="E47" s="28"/>
      <c r="F47" s="28"/>
      <c r="G47" s="8"/>
      <c r="I47" s="13"/>
    </row>
    <row r="48" spans="2:9" ht="12.75">
      <c r="B48" s="4" t="s">
        <v>17</v>
      </c>
      <c r="C48" s="15"/>
      <c r="D48" s="8"/>
      <c r="E48" s="28">
        <v>677</v>
      </c>
      <c r="F48" s="28">
        <v>623</v>
      </c>
      <c r="G48" s="8"/>
      <c r="I48" s="13"/>
    </row>
    <row r="49" spans="3:9" ht="7.5" customHeight="1">
      <c r="C49" s="15"/>
      <c r="D49" s="8"/>
      <c r="E49" s="33"/>
      <c r="F49" s="33"/>
      <c r="G49" s="8"/>
      <c r="I49" s="13"/>
    </row>
    <row r="50" spans="3:9" ht="12.75">
      <c r="C50" s="15"/>
      <c r="D50" s="8"/>
      <c r="E50" s="28"/>
      <c r="F50" s="28"/>
      <c r="G50" s="8"/>
      <c r="I50" s="13"/>
    </row>
    <row r="51" spans="3:9" ht="12.75">
      <c r="C51" s="15"/>
      <c r="D51" s="8"/>
      <c r="E51" s="28">
        <f>SUM(E37:E48)</f>
        <v>27664</v>
      </c>
      <c r="F51" s="28">
        <f>SUM(F37:F48)</f>
        <v>32316</v>
      </c>
      <c r="G51" s="8"/>
      <c r="I51" s="13"/>
    </row>
    <row r="52" spans="3:9" ht="12.75">
      <c r="C52" s="15"/>
      <c r="D52" s="8"/>
      <c r="E52" s="28"/>
      <c r="F52" s="28"/>
      <c r="G52" s="8"/>
      <c r="I52" s="13"/>
    </row>
    <row r="53" spans="2:9" ht="12.75">
      <c r="B53" s="4" t="s">
        <v>91</v>
      </c>
      <c r="C53" s="15"/>
      <c r="D53" s="8"/>
      <c r="E53" s="28">
        <v>3874</v>
      </c>
      <c r="F53" s="28">
        <v>1629</v>
      </c>
      <c r="G53" s="8"/>
      <c r="I53" s="13"/>
    </row>
    <row r="54" spans="3:9" ht="7.5" customHeight="1">
      <c r="C54" s="15"/>
      <c r="D54" s="8"/>
      <c r="E54" s="34"/>
      <c r="F54" s="34"/>
      <c r="G54" s="8"/>
      <c r="I54" s="13"/>
    </row>
    <row r="55" spans="3:9" ht="12.75">
      <c r="C55" s="15"/>
      <c r="D55" s="8"/>
      <c r="E55" s="28"/>
      <c r="F55" s="28"/>
      <c r="G55" s="8"/>
      <c r="I55" s="13"/>
    </row>
    <row r="56" spans="2:9" ht="12.75">
      <c r="B56" s="2" t="s">
        <v>94</v>
      </c>
      <c r="C56" s="15"/>
      <c r="E56" s="33">
        <f>SUM(E51:E53)</f>
        <v>31538</v>
      </c>
      <c r="F56" s="33">
        <f>SUM(F51:F53)</f>
        <v>33945</v>
      </c>
      <c r="I56" s="13"/>
    </row>
    <row r="57" spans="2:9" ht="12.75">
      <c r="B57" s="31"/>
      <c r="C57" s="15"/>
      <c r="E57" s="28"/>
      <c r="F57" s="28"/>
      <c r="I57" s="13"/>
    </row>
    <row r="58" spans="2:9" ht="12.75">
      <c r="B58" s="31"/>
      <c r="C58" s="15"/>
      <c r="E58" s="28"/>
      <c r="F58" s="28"/>
      <c r="I58" s="13"/>
    </row>
    <row r="59" spans="2:9" ht="13.5" thickBot="1">
      <c r="B59" s="2" t="s">
        <v>75</v>
      </c>
      <c r="C59" s="15"/>
      <c r="D59" s="8"/>
      <c r="E59" s="35">
        <f>+E56+E33</f>
        <v>59955</v>
      </c>
      <c r="F59" s="35">
        <f>+F56+F33</f>
        <v>64630</v>
      </c>
      <c r="G59" s="8"/>
      <c r="H59" s="26"/>
      <c r="I59" s="13"/>
    </row>
    <row r="60" spans="3:9" ht="7.5" customHeight="1">
      <c r="C60" s="15"/>
      <c r="D60" s="8"/>
      <c r="E60" s="28"/>
      <c r="F60" s="28"/>
      <c r="G60" s="8"/>
      <c r="I60" s="13"/>
    </row>
    <row r="61" spans="3:9" ht="7.5" customHeight="1">
      <c r="C61" s="15"/>
      <c r="D61" s="8"/>
      <c r="E61" s="28"/>
      <c r="F61" s="28"/>
      <c r="G61" s="8"/>
      <c r="I61" s="13"/>
    </row>
    <row r="62" spans="2:9" ht="12.75">
      <c r="B62" s="4" t="s">
        <v>44</v>
      </c>
      <c r="C62" s="15"/>
      <c r="D62" s="8"/>
      <c r="E62" s="28"/>
      <c r="F62" s="28"/>
      <c r="G62" s="8"/>
      <c r="I62" s="13"/>
    </row>
    <row r="63" spans="3:9" ht="12.75">
      <c r="C63" s="15"/>
      <c r="D63" s="8"/>
      <c r="E63" s="28"/>
      <c r="F63" s="28"/>
      <c r="G63" s="8"/>
      <c r="I63" s="13"/>
    </row>
    <row r="64" spans="2:9" ht="12.75">
      <c r="B64" s="2" t="s">
        <v>76</v>
      </c>
      <c r="C64" s="15"/>
      <c r="D64" s="8"/>
      <c r="E64" s="28"/>
      <c r="F64" s="28"/>
      <c r="G64" s="8"/>
      <c r="I64" s="13"/>
    </row>
    <row r="65" spans="3:9" ht="12.75">
      <c r="C65" s="15"/>
      <c r="D65" s="8"/>
      <c r="E65" s="28"/>
      <c r="F65" s="28"/>
      <c r="G65" s="8"/>
      <c r="I65" s="13"/>
    </row>
    <row r="66" spans="2:9" ht="12.75">
      <c r="B66" s="2" t="s">
        <v>77</v>
      </c>
      <c r="C66" s="15"/>
      <c r="D66" s="8"/>
      <c r="E66" s="28"/>
      <c r="F66" s="28"/>
      <c r="G66" s="8"/>
      <c r="I66" s="13"/>
    </row>
    <row r="67" spans="3:9" ht="12.75">
      <c r="C67" s="15"/>
      <c r="D67" s="8"/>
      <c r="E67" s="28"/>
      <c r="F67" s="28"/>
      <c r="G67" s="8"/>
      <c r="I67" s="13"/>
    </row>
    <row r="68" spans="2:9" ht="12.75">
      <c r="B68" s="4" t="s">
        <v>102</v>
      </c>
      <c r="C68" s="15"/>
      <c r="D68" s="8"/>
      <c r="E68" s="28">
        <v>40001</v>
      </c>
      <c r="F68" s="28">
        <v>40001</v>
      </c>
      <c r="G68" s="8"/>
      <c r="I68" s="13"/>
    </row>
    <row r="69" spans="3:9" ht="12.75">
      <c r="C69" s="15"/>
      <c r="D69" s="8"/>
      <c r="E69" s="28"/>
      <c r="F69" s="28"/>
      <c r="G69" s="8"/>
      <c r="I69" s="13"/>
    </row>
    <row r="70" spans="2:9" ht="12.75">
      <c r="B70" s="4" t="s">
        <v>25</v>
      </c>
      <c r="C70" s="15"/>
      <c r="D70" s="8"/>
      <c r="E70" s="28">
        <f>+ChangesInEquity!D19+ChangesInEquity!E19</f>
        <v>-4741</v>
      </c>
      <c r="F70" s="28">
        <v>-4742</v>
      </c>
      <c r="G70" s="8"/>
      <c r="I70" s="13"/>
    </row>
    <row r="71" spans="3:9" ht="7.5" customHeight="1">
      <c r="C71" s="15"/>
      <c r="D71" s="8"/>
      <c r="E71" s="33"/>
      <c r="F71" s="33"/>
      <c r="G71" s="8"/>
      <c r="I71" s="13"/>
    </row>
    <row r="72" spans="3:9" ht="12.75">
      <c r="C72" s="15"/>
      <c r="D72" s="8"/>
      <c r="E72" s="28"/>
      <c r="F72" s="28"/>
      <c r="G72" s="8"/>
      <c r="I72" s="13"/>
    </row>
    <row r="73" spans="2:9" ht="12.75">
      <c r="B73" s="2"/>
      <c r="C73" s="15"/>
      <c r="D73" s="8"/>
      <c r="E73" s="28">
        <f>SUM(E68:E70)</f>
        <v>35260</v>
      </c>
      <c r="F73" s="28">
        <f>SUM(F68:F70)</f>
        <v>35259</v>
      </c>
      <c r="G73" s="8"/>
      <c r="I73" s="13"/>
    </row>
    <row r="74" spans="2:9" ht="12.75">
      <c r="B74" s="2"/>
      <c r="C74" s="15"/>
      <c r="D74" s="8"/>
      <c r="E74" s="28"/>
      <c r="F74" s="28"/>
      <c r="G74" s="8"/>
      <c r="I74" s="13"/>
    </row>
    <row r="75" spans="2:9" ht="12.75">
      <c r="B75" s="2" t="s">
        <v>78</v>
      </c>
      <c r="C75" s="15"/>
      <c r="D75" s="8"/>
      <c r="E75" s="28">
        <v>0</v>
      </c>
      <c r="F75" s="28">
        <v>0</v>
      </c>
      <c r="G75" s="8"/>
      <c r="I75" s="13"/>
    </row>
    <row r="76" spans="3:9" ht="7.5" customHeight="1">
      <c r="C76" s="15"/>
      <c r="D76" s="8"/>
      <c r="E76" s="33"/>
      <c r="F76" s="33"/>
      <c r="G76" s="8"/>
      <c r="I76" s="13"/>
    </row>
    <row r="77" spans="3:9" ht="12.75">
      <c r="C77" s="15"/>
      <c r="D77" s="8"/>
      <c r="E77" s="28"/>
      <c r="F77" s="28"/>
      <c r="G77" s="8"/>
      <c r="I77" s="13"/>
    </row>
    <row r="78" spans="2:9" ht="12.75">
      <c r="B78" s="2" t="s">
        <v>79</v>
      </c>
      <c r="C78" s="15"/>
      <c r="D78" s="8"/>
      <c r="E78" s="33">
        <f>SUM(E71:E75)</f>
        <v>35260</v>
      </c>
      <c r="F78" s="33">
        <f>SUM(F71:F75)</f>
        <v>35259</v>
      </c>
      <c r="G78" s="8"/>
      <c r="I78" s="13"/>
    </row>
    <row r="79" spans="2:9" ht="12.75">
      <c r="B79" s="2"/>
      <c r="C79" s="15"/>
      <c r="D79" s="8"/>
      <c r="E79" s="28"/>
      <c r="F79" s="28"/>
      <c r="G79" s="8"/>
      <c r="I79" s="13"/>
    </row>
    <row r="80" spans="2:9" ht="12.75">
      <c r="B80" s="2" t="s">
        <v>96</v>
      </c>
      <c r="C80" s="15"/>
      <c r="E80" s="30"/>
      <c r="F80" s="30"/>
      <c r="I80" s="13"/>
    </row>
    <row r="81" spans="3:9" ht="12.75">
      <c r="C81" s="15"/>
      <c r="E81" s="30"/>
      <c r="F81" s="30"/>
      <c r="I81" s="13"/>
    </row>
    <row r="82" spans="3:9" ht="7.5" customHeight="1">
      <c r="C82" s="15"/>
      <c r="D82" s="8"/>
      <c r="E82" s="28"/>
      <c r="F82" s="28"/>
      <c r="G82" s="8"/>
      <c r="I82" s="13"/>
    </row>
    <row r="83" spans="2:9" ht="12.75">
      <c r="B83" s="4" t="s">
        <v>59</v>
      </c>
      <c r="C83" s="15" t="s">
        <v>42</v>
      </c>
      <c r="D83" s="8"/>
      <c r="E83" s="28">
        <v>1389</v>
      </c>
      <c r="F83" s="28">
        <f>2239+519</f>
        <v>2758</v>
      </c>
      <c r="G83" s="8"/>
      <c r="I83" s="13"/>
    </row>
    <row r="84" spans="3:9" ht="12.75">
      <c r="C84" s="15"/>
      <c r="D84" s="8"/>
      <c r="E84" s="28"/>
      <c r="F84" s="28"/>
      <c r="G84" s="8"/>
      <c r="I84" s="13"/>
    </row>
    <row r="85" spans="2:9" ht="12.75">
      <c r="B85" s="4" t="s">
        <v>24</v>
      </c>
      <c r="C85" s="15"/>
      <c r="D85" s="8"/>
      <c r="E85" s="29">
        <v>305</v>
      </c>
      <c r="F85" s="29">
        <v>305</v>
      </c>
      <c r="G85" s="8"/>
      <c r="I85" s="13"/>
    </row>
    <row r="86" spans="3:9" ht="7.5" customHeight="1">
      <c r="C86" s="15"/>
      <c r="D86" s="8"/>
      <c r="E86" s="33"/>
      <c r="F86" s="33"/>
      <c r="G86" s="8"/>
      <c r="I86" s="13"/>
    </row>
    <row r="87" spans="3:9" ht="12.75">
      <c r="C87" s="15"/>
      <c r="E87" s="30"/>
      <c r="F87" s="30"/>
      <c r="G87" s="8"/>
      <c r="I87" s="13"/>
    </row>
    <row r="88" spans="2:9" ht="12.75">
      <c r="B88" s="2" t="s">
        <v>99</v>
      </c>
      <c r="C88" s="15"/>
      <c r="E88" s="33">
        <f>SUM(E83:E85)</f>
        <v>1694</v>
      </c>
      <c r="F88" s="33">
        <f>SUM(F83:F85)</f>
        <v>3063</v>
      </c>
      <c r="G88" s="8"/>
      <c r="I88" s="13"/>
    </row>
    <row r="89" spans="3:9" ht="12.75">
      <c r="C89" s="15"/>
      <c r="D89" s="8"/>
      <c r="E89" s="28"/>
      <c r="F89" s="28"/>
      <c r="G89" s="8"/>
      <c r="I89" s="13"/>
    </row>
    <row r="90" spans="2:9" ht="12.75">
      <c r="B90" s="2" t="s">
        <v>18</v>
      </c>
      <c r="C90" s="15"/>
      <c r="D90" s="8"/>
      <c r="E90" s="28"/>
      <c r="F90" s="28"/>
      <c r="G90" s="8"/>
      <c r="I90" s="13"/>
    </row>
    <row r="91" spans="3:9" ht="12.75">
      <c r="C91" s="15"/>
      <c r="D91" s="8"/>
      <c r="E91" s="28"/>
      <c r="F91" s="28"/>
      <c r="G91" s="8"/>
      <c r="I91" s="13"/>
    </row>
    <row r="92" spans="2:9" ht="12.75">
      <c r="B92" s="4" t="s">
        <v>19</v>
      </c>
      <c r="C92" s="15"/>
      <c r="D92" s="8"/>
      <c r="E92" s="28">
        <v>8198</v>
      </c>
      <c r="F92" s="28">
        <v>8712</v>
      </c>
      <c r="G92" s="8"/>
      <c r="H92" s="26"/>
      <c r="I92" s="13"/>
    </row>
    <row r="93" spans="3:9" ht="12.75">
      <c r="C93" s="15"/>
      <c r="D93" s="8"/>
      <c r="E93" s="28"/>
      <c r="F93" s="28"/>
      <c r="G93" s="8"/>
      <c r="H93" s="26"/>
      <c r="I93" s="13"/>
    </row>
    <row r="94" spans="2:9" ht="12.75">
      <c r="B94" s="4" t="s">
        <v>20</v>
      </c>
      <c r="C94" s="15"/>
      <c r="D94" s="8"/>
      <c r="E94" s="28">
        <v>78</v>
      </c>
      <c r="F94" s="28">
        <v>67</v>
      </c>
      <c r="G94" s="8"/>
      <c r="H94" s="26"/>
      <c r="I94" s="13"/>
    </row>
    <row r="95" spans="3:9" ht="12.75">
      <c r="C95" s="15"/>
      <c r="D95" s="8"/>
      <c r="E95" s="28"/>
      <c r="F95" s="28"/>
      <c r="G95" s="8"/>
      <c r="H95" s="26"/>
      <c r="I95" s="13"/>
    </row>
    <row r="96" spans="2:9" ht="12.75">
      <c r="B96" s="4" t="s">
        <v>21</v>
      </c>
      <c r="C96" s="15"/>
      <c r="D96" s="8"/>
      <c r="E96" s="28">
        <v>3006</v>
      </c>
      <c r="F96" s="28">
        <v>3301</v>
      </c>
      <c r="G96" s="8"/>
      <c r="H96" s="26"/>
      <c r="I96" s="13"/>
    </row>
    <row r="97" spans="3:9" ht="12.75">
      <c r="C97" s="15"/>
      <c r="D97" s="8"/>
      <c r="E97" s="28"/>
      <c r="F97" s="28"/>
      <c r="G97" s="8"/>
      <c r="H97" s="26"/>
      <c r="I97" s="13"/>
    </row>
    <row r="98" spans="2:9" ht="12.75">
      <c r="B98" s="4" t="s">
        <v>22</v>
      </c>
      <c r="C98" s="15" t="s">
        <v>42</v>
      </c>
      <c r="D98" s="8"/>
      <c r="E98" s="28">
        <v>10392</v>
      </c>
      <c r="F98" s="28">
        <v>14191</v>
      </c>
      <c r="G98" s="8"/>
      <c r="H98" s="26"/>
      <c r="I98" s="13"/>
    </row>
    <row r="99" spans="3:9" ht="12.75">
      <c r="C99" s="15"/>
      <c r="D99" s="8"/>
      <c r="E99" s="28"/>
      <c r="F99" s="28"/>
      <c r="G99" s="8"/>
      <c r="I99" s="13"/>
    </row>
    <row r="100" spans="2:9" ht="12.75">
      <c r="B100" s="4" t="s">
        <v>23</v>
      </c>
      <c r="C100" s="15"/>
      <c r="D100" s="8"/>
      <c r="E100" s="28">
        <v>47</v>
      </c>
      <c r="F100" s="28">
        <v>37</v>
      </c>
      <c r="G100" s="8"/>
      <c r="I100" s="13"/>
    </row>
    <row r="101" spans="3:9" ht="7.5" customHeight="1">
      <c r="C101" s="15"/>
      <c r="D101" s="8"/>
      <c r="E101" s="33"/>
      <c r="F101" s="33"/>
      <c r="G101" s="8"/>
      <c r="I101" s="13"/>
    </row>
    <row r="102" spans="3:9" ht="12.75">
      <c r="C102" s="15"/>
      <c r="D102" s="8"/>
      <c r="E102" s="28"/>
      <c r="F102" s="28"/>
      <c r="G102" s="8"/>
      <c r="I102" s="13"/>
    </row>
    <row r="103" spans="3:9" ht="12.75">
      <c r="C103" s="15"/>
      <c r="D103" s="8"/>
      <c r="E103" s="28">
        <f>SUM(E92:E100)</f>
        <v>21721</v>
      </c>
      <c r="F103" s="28">
        <f>SUM(F92:F100)</f>
        <v>26308</v>
      </c>
      <c r="G103" s="8"/>
      <c r="I103" s="13"/>
    </row>
    <row r="104" spans="3:9" ht="12.75">
      <c r="C104" s="15"/>
      <c r="D104" s="8"/>
      <c r="E104" s="28"/>
      <c r="F104" s="28"/>
      <c r="G104" s="8"/>
      <c r="I104" s="13"/>
    </row>
    <row r="105" spans="2:15" s="51" customFormat="1" ht="25.5">
      <c r="B105" s="47" t="s">
        <v>97</v>
      </c>
      <c r="C105" s="48" t="s">
        <v>42</v>
      </c>
      <c r="D105" s="49"/>
      <c r="E105" s="50">
        <v>1280</v>
      </c>
      <c r="F105" s="50">
        <v>0</v>
      </c>
      <c r="G105" s="49"/>
      <c r="I105" s="52"/>
      <c r="J105" s="53"/>
      <c r="K105" s="49"/>
      <c r="L105" s="49"/>
      <c r="M105" s="49"/>
      <c r="N105" s="49"/>
      <c r="O105" s="49"/>
    </row>
    <row r="106" spans="3:9" ht="7.5" customHeight="1">
      <c r="C106" s="15"/>
      <c r="D106" s="8"/>
      <c r="E106" s="33"/>
      <c r="F106" s="33"/>
      <c r="G106" s="8"/>
      <c r="I106" s="13"/>
    </row>
    <row r="107" spans="2:9" ht="12.75">
      <c r="B107" s="2"/>
      <c r="C107" s="15"/>
      <c r="E107" s="30"/>
      <c r="F107" s="30"/>
      <c r="G107" s="8"/>
      <c r="I107" s="13"/>
    </row>
    <row r="108" spans="3:9" ht="7.5" customHeight="1">
      <c r="C108" s="15"/>
      <c r="D108" s="8"/>
      <c r="E108" s="30"/>
      <c r="F108" s="30"/>
      <c r="G108" s="8"/>
      <c r="I108" s="13"/>
    </row>
    <row r="109" spans="2:9" ht="12.75">
      <c r="B109" s="2" t="s">
        <v>98</v>
      </c>
      <c r="C109" s="15"/>
      <c r="D109" s="8"/>
      <c r="E109" s="30">
        <f>SUM(E103:E105)</f>
        <v>23001</v>
      </c>
      <c r="F109" s="30">
        <f>SUM(F103:F105)</f>
        <v>26308</v>
      </c>
      <c r="G109" s="8"/>
      <c r="I109" s="13"/>
    </row>
    <row r="110" spans="3:9" ht="7.5" customHeight="1">
      <c r="C110" s="15"/>
      <c r="D110" s="8"/>
      <c r="E110" s="33"/>
      <c r="F110" s="33"/>
      <c r="G110" s="8"/>
      <c r="I110" s="13"/>
    </row>
    <row r="111" spans="3:9" ht="12.75">
      <c r="C111" s="15"/>
      <c r="D111" s="8"/>
      <c r="E111" s="28"/>
      <c r="F111" s="28"/>
      <c r="G111" s="8"/>
      <c r="I111" s="13"/>
    </row>
    <row r="112" spans="2:9" ht="12.75">
      <c r="B112" s="2" t="s">
        <v>80</v>
      </c>
      <c r="C112" s="15"/>
      <c r="D112" s="8"/>
      <c r="E112" s="33">
        <f>+E109+E88</f>
        <v>24695</v>
      </c>
      <c r="F112" s="33">
        <f>+F109+F88</f>
        <v>29371</v>
      </c>
      <c r="G112" s="8"/>
      <c r="I112" s="13"/>
    </row>
    <row r="113" spans="3:9" ht="12.75">
      <c r="C113" s="15"/>
      <c r="D113" s="8"/>
      <c r="E113" s="28"/>
      <c r="F113" s="28"/>
      <c r="G113" s="8"/>
      <c r="I113" s="13"/>
    </row>
    <row r="114" spans="2:9" ht="13.5" thickBot="1">
      <c r="B114" s="2" t="s">
        <v>81</v>
      </c>
      <c r="C114" s="15"/>
      <c r="D114" s="8"/>
      <c r="E114" s="35">
        <f>+E112+E78</f>
        <v>59955</v>
      </c>
      <c r="F114" s="35">
        <f>+F112+F78</f>
        <v>64630</v>
      </c>
      <c r="G114" s="8"/>
      <c r="I114" s="13"/>
    </row>
    <row r="115" spans="3:9" ht="12.75">
      <c r="C115" s="15"/>
      <c r="D115" s="8"/>
      <c r="E115" s="28"/>
      <c r="F115" s="28"/>
      <c r="G115" s="8"/>
      <c r="I115" s="13"/>
    </row>
    <row r="116" spans="2:9" ht="12.75">
      <c r="B116" s="4" t="s">
        <v>141</v>
      </c>
      <c r="C116" s="15"/>
      <c r="D116" s="8"/>
      <c r="E116" s="58">
        <f>E78/E68</f>
        <v>0.8814779630509237</v>
      </c>
      <c r="F116" s="58">
        <f>F78/F68</f>
        <v>0.8814529636759081</v>
      </c>
      <c r="G116" s="8"/>
      <c r="I116" s="13"/>
    </row>
    <row r="117" spans="3:6" ht="12.75">
      <c r="C117" s="15"/>
      <c r="E117" s="30"/>
      <c r="F117" s="30"/>
    </row>
    <row r="118" ht="12.75">
      <c r="B118" s="4" t="s">
        <v>110</v>
      </c>
    </row>
    <row r="119" ht="12.75">
      <c r="B119" s="4" t="s">
        <v>115</v>
      </c>
    </row>
    <row r="120" ht="12.75">
      <c r="E120" s="57"/>
    </row>
  </sheetData>
  <mergeCells count="1">
    <mergeCell ref="I7:J7"/>
  </mergeCells>
  <printOptions horizontalCentered="1"/>
  <pageMargins left="0.5" right="0.17" top="0.75" bottom="0.5" header="0.5" footer="0.5"/>
  <pageSetup fitToHeight="2" horizontalDpi="600" verticalDpi="600" orientation="portrait" paperSize="9" scale="98" r:id="rId1"/>
  <rowBreaks count="1" manualBreakCount="1">
    <brk id="62" max="6" man="1"/>
  </rowBreaks>
</worksheet>
</file>

<file path=xl/worksheets/sheet3.xml><?xml version="1.0" encoding="utf-8"?>
<worksheet xmlns="http://schemas.openxmlformats.org/spreadsheetml/2006/main" xmlns:r="http://schemas.openxmlformats.org/officeDocument/2006/relationships">
  <sheetPr>
    <pageSetUpPr fitToPage="1"/>
  </sheetPr>
  <dimension ref="B2:F59"/>
  <sheetViews>
    <sheetView workbookViewId="0" topLeftCell="A1">
      <selection activeCell="G31" sqref="G31"/>
    </sheetView>
  </sheetViews>
  <sheetFormatPr defaultColWidth="9.140625" defaultRowHeight="12.75"/>
  <cols>
    <col min="1" max="1" width="4.8515625" style="4" customWidth="1"/>
    <col min="2" max="2" width="36.42187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45</v>
      </c>
      <c r="E2" s="7"/>
    </row>
    <row r="3" spans="2:5" ht="12.75" customHeight="1">
      <c r="B3" s="9" t="s">
        <v>53</v>
      </c>
      <c r="E3" s="7"/>
    </row>
    <row r="5" ht="15">
      <c r="B5" s="3" t="s">
        <v>129</v>
      </c>
    </row>
    <row r="6" ht="12.75">
      <c r="B6" s="25"/>
    </row>
    <row r="7" ht="12.75">
      <c r="B7" s="25"/>
    </row>
    <row r="8" spans="3:6" ht="38.25">
      <c r="C8" s="41"/>
      <c r="D8" s="42" t="s">
        <v>103</v>
      </c>
      <c r="E8" s="42"/>
      <c r="F8" s="41"/>
    </row>
    <row r="9" spans="3:6" ht="12.75" customHeight="1">
      <c r="C9" s="11" t="s">
        <v>37</v>
      </c>
      <c r="D9" s="11" t="s">
        <v>37</v>
      </c>
      <c r="E9" s="11"/>
      <c r="F9" s="11" t="s">
        <v>85</v>
      </c>
    </row>
    <row r="10" spans="3:6" ht="12.75">
      <c r="C10" s="11" t="s">
        <v>38</v>
      </c>
      <c r="D10" s="11" t="s">
        <v>71</v>
      </c>
      <c r="E10" s="11" t="s">
        <v>125</v>
      </c>
      <c r="F10" s="11" t="s">
        <v>86</v>
      </c>
    </row>
    <row r="11" spans="3:6" ht="12.75">
      <c r="C11" s="11" t="s">
        <v>0</v>
      </c>
      <c r="D11" s="11" t="s">
        <v>0</v>
      </c>
      <c r="E11" s="11" t="s">
        <v>0</v>
      </c>
      <c r="F11" s="11" t="s">
        <v>0</v>
      </c>
    </row>
    <row r="12" spans="3:6" ht="12.75">
      <c r="C12" s="11"/>
      <c r="D12" s="11"/>
      <c r="E12" s="11"/>
      <c r="F12" s="11"/>
    </row>
    <row r="14" spans="2:6" ht="12.75" customHeight="1">
      <c r="B14" s="4" t="s">
        <v>117</v>
      </c>
      <c r="C14" s="16">
        <v>40001</v>
      </c>
      <c r="D14" s="16">
        <v>1</v>
      </c>
      <c r="E14" s="16">
        <v>-4743</v>
      </c>
      <c r="F14" s="16">
        <f>SUM(C14:E14)</f>
        <v>35259</v>
      </c>
    </row>
    <row r="15" spans="3:6" ht="12.75" customHeight="1">
      <c r="C15" s="16"/>
      <c r="D15" s="16"/>
      <c r="E15" s="16"/>
      <c r="F15" s="16"/>
    </row>
    <row r="16" spans="2:6" ht="12.75">
      <c r="B16" s="4" t="s">
        <v>105</v>
      </c>
      <c r="C16" s="36">
        <v>0</v>
      </c>
      <c r="D16" s="36" t="s">
        <v>62</v>
      </c>
      <c r="E16" s="16">
        <f>+'IS'!F40</f>
        <v>1</v>
      </c>
      <c r="F16" s="16">
        <f>SUM(C16:E16)</f>
        <v>1</v>
      </c>
    </row>
    <row r="17" spans="3:6" ht="12.75">
      <c r="C17" s="36"/>
      <c r="D17" s="36"/>
      <c r="E17" s="16"/>
      <c r="F17" s="16"/>
    </row>
    <row r="18" spans="3:6" ht="12.75">
      <c r="C18" s="17"/>
      <c r="D18" s="17"/>
      <c r="E18" s="17"/>
      <c r="F18" s="17"/>
    </row>
    <row r="19" spans="2:6" ht="12.75">
      <c r="B19" s="4" t="s">
        <v>130</v>
      </c>
      <c r="C19" s="1">
        <f>SUM(C14:C17)</f>
        <v>40001</v>
      </c>
      <c r="D19" s="1">
        <f>SUM(D14:D17)</f>
        <v>1</v>
      </c>
      <c r="E19" s="1">
        <f>SUM(E14:E17)</f>
        <v>-4742</v>
      </c>
      <c r="F19" s="1">
        <f>SUM(F14:F17)</f>
        <v>35260</v>
      </c>
    </row>
    <row r="20" spans="3:6" ht="13.5" thickBot="1">
      <c r="C20" s="20"/>
      <c r="D20" s="20"/>
      <c r="E20" s="20"/>
      <c r="F20" s="20"/>
    </row>
    <row r="21" spans="3:6" ht="12.75">
      <c r="C21" s="16"/>
      <c r="D21" s="16"/>
      <c r="E21" s="16"/>
      <c r="F21" s="16"/>
    </row>
    <row r="22" ht="12.75" customHeight="1"/>
    <row r="23" spans="2:6" ht="12.75" customHeight="1">
      <c r="B23" s="4" t="s">
        <v>89</v>
      </c>
      <c r="C23" s="16">
        <v>40001</v>
      </c>
      <c r="D23" s="16">
        <v>1</v>
      </c>
      <c r="E23" s="16">
        <v>-3528</v>
      </c>
      <c r="F23" s="16">
        <f>SUM(C23:E23)</f>
        <v>36474</v>
      </c>
    </row>
    <row r="24" spans="3:6" ht="12.75" customHeight="1">
      <c r="C24" s="16"/>
      <c r="D24" s="16"/>
      <c r="E24" s="16"/>
      <c r="F24" s="16"/>
    </row>
    <row r="25" spans="2:6" ht="12.75" customHeight="1">
      <c r="B25" s="4" t="s">
        <v>105</v>
      </c>
      <c r="C25" s="36">
        <v>0</v>
      </c>
      <c r="D25" s="36" t="s">
        <v>62</v>
      </c>
      <c r="E25" s="16">
        <f>'IS'!G40</f>
        <v>1058</v>
      </c>
      <c r="F25" s="16">
        <f>SUM(C25:E25)</f>
        <v>1058</v>
      </c>
    </row>
    <row r="26" spans="3:6" ht="12.75" customHeight="1">
      <c r="C26" s="22"/>
      <c r="D26" s="16"/>
      <c r="E26" s="16"/>
      <c r="F26" s="16"/>
    </row>
    <row r="27" spans="3:6" ht="12.75" customHeight="1">
      <c r="C27" s="17"/>
      <c r="D27" s="17"/>
      <c r="E27" s="17"/>
      <c r="F27" s="17"/>
    </row>
    <row r="28" spans="2:6" ht="12.75" customHeight="1">
      <c r="B28" s="4" t="s">
        <v>131</v>
      </c>
      <c r="C28" s="1">
        <f>SUM(C23:C25)</f>
        <v>40001</v>
      </c>
      <c r="D28" s="1">
        <f>SUM(D23:D25)</f>
        <v>1</v>
      </c>
      <c r="E28" s="1">
        <f>SUM(E23:E25)</f>
        <v>-2470</v>
      </c>
      <c r="F28" s="1">
        <f>SUM(F23:F25)</f>
        <v>37532</v>
      </c>
    </row>
    <row r="29" spans="3:6" ht="13.5" thickBot="1">
      <c r="C29" s="20"/>
      <c r="D29" s="20"/>
      <c r="E29" s="20"/>
      <c r="F29" s="20"/>
    </row>
    <row r="58" ht="12.75">
      <c r="B58" s="4" t="s">
        <v>111</v>
      </c>
    </row>
    <row r="59" ht="12.75">
      <c r="B59" s="4" t="s">
        <v>115</v>
      </c>
    </row>
  </sheetData>
  <printOptions/>
  <pageMargins left="0.63" right="0.5" top="0.75" bottom="0.2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1:J123"/>
  <sheetViews>
    <sheetView workbookViewId="0" topLeftCell="A10">
      <selection activeCell="B39" sqref="B39"/>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45</v>
      </c>
      <c r="C1" s="5"/>
      <c r="D1" s="5"/>
    </row>
    <row r="2" spans="2:4" ht="12.75">
      <c r="B2" s="9" t="s">
        <v>53</v>
      </c>
      <c r="C2" s="9"/>
      <c r="D2" s="9"/>
    </row>
    <row r="5" spans="2:4" ht="15">
      <c r="B5" s="3" t="s">
        <v>132</v>
      </c>
      <c r="C5" s="3"/>
      <c r="D5" s="3"/>
    </row>
    <row r="6" spans="2:4" ht="15">
      <c r="B6" s="3" t="s">
        <v>133</v>
      </c>
      <c r="C6" s="3"/>
      <c r="D6" s="3"/>
    </row>
    <row r="8" spans="3:4" ht="12.75">
      <c r="C8" s="11" t="s">
        <v>68</v>
      </c>
      <c r="D8" s="11" t="s">
        <v>68</v>
      </c>
    </row>
    <row r="9" spans="3:4" ht="12.75">
      <c r="C9" s="11" t="s">
        <v>90</v>
      </c>
      <c r="D9" s="11" t="str">
        <f>+C9</f>
        <v>period ended</v>
      </c>
    </row>
    <row r="10" spans="3:4" ht="12.75">
      <c r="C10" s="12" t="str">
        <f>'IS'!D10</f>
        <v>30 June</v>
      </c>
      <c r="D10" s="12" t="str">
        <f>C10</f>
        <v>30 June</v>
      </c>
    </row>
    <row r="11" spans="3:4" ht="12.75">
      <c r="C11" s="11">
        <v>2009</v>
      </c>
      <c r="D11" s="11">
        <v>2008</v>
      </c>
    </row>
    <row r="12" spans="2:4" ht="12.75">
      <c r="B12" s="2"/>
      <c r="C12" s="11" t="s">
        <v>0</v>
      </c>
      <c r="D12" s="11" t="s">
        <v>0</v>
      </c>
    </row>
    <row r="13" spans="2:4" ht="12.75">
      <c r="B13" s="2"/>
      <c r="C13" s="11"/>
      <c r="D13" s="11"/>
    </row>
    <row r="15" ht="12.75">
      <c r="B15" s="2" t="s">
        <v>64</v>
      </c>
    </row>
    <row r="17" spans="2:4" ht="12.75">
      <c r="B17" s="4" t="s">
        <v>137</v>
      </c>
      <c r="C17" s="16">
        <f>+'IS'!F28</f>
        <v>175</v>
      </c>
      <c r="D17" s="16">
        <f>+'IS'!G28</f>
        <v>1304</v>
      </c>
    </row>
    <row r="18" spans="3:4" ht="12.75">
      <c r="C18" s="16"/>
      <c r="D18" s="16"/>
    </row>
    <row r="19" spans="2:8" ht="12.75">
      <c r="B19" s="4" t="s">
        <v>26</v>
      </c>
      <c r="C19" s="16"/>
      <c r="D19" s="16"/>
      <c r="F19" s="56"/>
      <c r="H19" s="19"/>
    </row>
    <row r="20" spans="2:10" ht="12.75">
      <c r="B20" s="4" t="s">
        <v>69</v>
      </c>
      <c r="C20" s="16">
        <v>18</v>
      </c>
      <c r="D20" s="16">
        <v>18</v>
      </c>
      <c r="F20" s="55"/>
      <c r="G20" s="55"/>
      <c r="H20" s="55"/>
      <c r="I20" s="26"/>
      <c r="J20" s="26"/>
    </row>
    <row r="21" spans="2:10" ht="12.75">
      <c r="B21" s="4" t="s">
        <v>87</v>
      </c>
      <c r="C21" s="16">
        <v>6</v>
      </c>
      <c r="D21" s="16">
        <v>6</v>
      </c>
      <c r="F21" s="55"/>
      <c r="G21" s="55"/>
      <c r="H21" s="55"/>
      <c r="I21" s="26"/>
      <c r="J21" s="26"/>
    </row>
    <row r="22" spans="2:10" ht="12.75">
      <c r="B22" s="4" t="s">
        <v>27</v>
      </c>
      <c r="C22" s="16">
        <v>370</v>
      </c>
      <c r="D22" s="16">
        <v>357</v>
      </c>
      <c r="E22" s="26"/>
      <c r="F22" s="55"/>
      <c r="G22" s="55"/>
      <c r="H22" s="55"/>
      <c r="I22" s="26"/>
      <c r="J22" s="26"/>
    </row>
    <row r="23" spans="2:10" ht="12.75">
      <c r="B23" s="4" t="s">
        <v>57</v>
      </c>
      <c r="C23" s="16">
        <f>-'IS'!F23</f>
        <v>447</v>
      </c>
      <c r="D23" s="16">
        <f>-'IS'!G23</f>
        <v>636</v>
      </c>
      <c r="F23" s="55"/>
      <c r="G23" s="55"/>
      <c r="H23" s="55"/>
      <c r="I23" s="26"/>
      <c r="J23" s="26"/>
    </row>
    <row r="24" spans="2:10" ht="12.75">
      <c r="B24" s="4" t="s">
        <v>28</v>
      </c>
      <c r="C24" s="16">
        <v>-543</v>
      </c>
      <c r="D24" s="16">
        <v>-461</v>
      </c>
      <c r="F24" s="55"/>
      <c r="G24" s="55"/>
      <c r="H24" s="55"/>
      <c r="I24" s="26"/>
      <c r="J24" s="26"/>
    </row>
    <row r="25" spans="2:10" ht="12.75">
      <c r="B25" s="4" t="s">
        <v>119</v>
      </c>
      <c r="C25" s="16">
        <v>-65</v>
      </c>
      <c r="D25" s="16">
        <v>-170</v>
      </c>
      <c r="F25" s="55"/>
      <c r="G25" s="55"/>
      <c r="H25" s="55"/>
      <c r="I25" s="26"/>
      <c r="J25" s="26"/>
    </row>
    <row r="26" spans="2:10" ht="12.75">
      <c r="B26" s="4" t="s">
        <v>112</v>
      </c>
      <c r="C26" s="16">
        <v>-7</v>
      </c>
      <c r="D26" s="16">
        <v>-843</v>
      </c>
      <c r="F26" s="55"/>
      <c r="G26" s="55"/>
      <c r="H26" s="55"/>
      <c r="I26" s="26"/>
      <c r="J26" s="26"/>
    </row>
    <row r="27" spans="2:10" ht="12.75">
      <c r="B27" s="4" t="s">
        <v>29</v>
      </c>
      <c r="C27" s="16">
        <f>-'IS'!F24</f>
        <v>-104</v>
      </c>
      <c r="D27" s="16">
        <f>-'IS'!G24</f>
        <v>-67</v>
      </c>
      <c r="F27" s="55"/>
      <c r="G27" s="55"/>
      <c r="H27" s="55"/>
      <c r="I27" s="26"/>
      <c r="J27" s="26"/>
    </row>
    <row r="28" spans="3:7" ht="12.75">
      <c r="C28" s="18"/>
      <c r="D28" s="18"/>
      <c r="F28" s="55"/>
      <c r="G28" s="55"/>
    </row>
    <row r="29" spans="3:4" ht="12.75">
      <c r="C29" s="16"/>
      <c r="D29" s="16"/>
    </row>
    <row r="30" spans="2:4" ht="12.75">
      <c r="B30" s="4" t="s">
        <v>134</v>
      </c>
      <c r="C30" s="16">
        <f>SUM(C17:C27)</f>
        <v>297</v>
      </c>
      <c r="D30" s="16">
        <f>SUM(D17:D27)</f>
        <v>780</v>
      </c>
    </row>
    <row r="31" spans="3:4" ht="12.75">
      <c r="C31" s="16"/>
      <c r="D31" s="16"/>
    </row>
    <row r="32" spans="3:4" ht="12.75">
      <c r="C32" s="16"/>
      <c r="D32" s="16"/>
    </row>
    <row r="33" spans="2:4" ht="12.75">
      <c r="B33" s="4" t="s">
        <v>47</v>
      </c>
      <c r="C33" s="16"/>
      <c r="D33" s="16"/>
    </row>
    <row r="34" spans="2:4" ht="12.75">
      <c r="B34" s="4" t="s">
        <v>48</v>
      </c>
      <c r="C34" s="16">
        <v>3866</v>
      </c>
      <c r="D34" s="16">
        <f>-2633+6</f>
        <v>-2627</v>
      </c>
    </row>
    <row r="35" spans="2:4" ht="12.75">
      <c r="B35" s="4" t="s">
        <v>49</v>
      </c>
      <c r="C35" s="16">
        <v>-796</v>
      </c>
      <c r="D35" s="16">
        <v>1790</v>
      </c>
    </row>
    <row r="36" spans="3:4" ht="12.75">
      <c r="C36" s="18"/>
      <c r="D36" s="18"/>
    </row>
    <row r="37" spans="3:4" ht="12.75">
      <c r="C37" s="16"/>
      <c r="D37" s="16"/>
    </row>
    <row r="38" spans="2:4" ht="12.75">
      <c r="B38" s="4" t="s">
        <v>140</v>
      </c>
      <c r="C38" s="16">
        <f>SUM(C30:C35)</f>
        <v>3367</v>
      </c>
      <c r="D38" s="16">
        <f>SUM(D30:D35)</f>
        <v>-57</v>
      </c>
    </row>
    <row r="39" spans="3:4" ht="12.75">
      <c r="C39" s="16"/>
      <c r="D39" s="16"/>
    </row>
    <row r="40" spans="2:4" ht="12.75">
      <c r="B40" s="4" t="s">
        <v>30</v>
      </c>
      <c r="C40" s="16">
        <v>-156</v>
      </c>
      <c r="D40" s="16">
        <v>-227</v>
      </c>
    </row>
    <row r="41" spans="2:4" ht="12.75">
      <c r="B41" s="4" t="s">
        <v>61</v>
      </c>
      <c r="C41" s="16">
        <v>419</v>
      </c>
      <c r="D41" s="16">
        <v>11</v>
      </c>
    </row>
    <row r="42" spans="3:4" ht="12.75">
      <c r="C42" s="16"/>
      <c r="D42" s="16"/>
    </row>
    <row r="43" spans="3:4" ht="12.75">
      <c r="C43" s="17"/>
      <c r="D43" s="17"/>
    </row>
    <row r="44" spans="2:4" ht="12.75">
      <c r="B44" s="4" t="s">
        <v>135</v>
      </c>
      <c r="C44" s="1">
        <f>SUM(C38:C42)</f>
        <v>3630</v>
      </c>
      <c r="D44" s="1">
        <f>SUM(D38:D42)</f>
        <v>-273</v>
      </c>
    </row>
    <row r="45" spans="3:4" ht="12.75">
      <c r="C45" s="18"/>
      <c r="D45" s="18"/>
    </row>
    <row r="46" spans="3:4" ht="12.75">
      <c r="C46" s="16"/>
      <c r="D46" s="16"/>
    </row>
    <row r="47" spans="2:4" ht="12.75">
      <c r="B47" s="2" t="s">
        <v>63</v>
      </c>
      <c r="C47" s="16"/>
      <c r="D47" s="16"/>
    </row>
    <row r="48" spans="3:4" ht="12.75">
      <c r="C48" s="16"/>
      <c r="D48" s="16"/>
    </row>
    <row r="49" spans="2:4" ht="12.75">
      <c r="B49" s="4" t="s">
        <v>113</v>
      </c>
      <c r="C49" s="16">
        <v>135</v>
      </c>
      <c r="D49" s="16">
        <v>3950</v>
      </c>
    </row>
    <row r="50" spans="2:4" ht="12.75">
      <c r="B50" s="4" t="s">
        <v>31</v>
      </c>
      <c r="C50" s="16">
        <f>-C27</f>
        <v>104</v>
      </c>
      <c r="D50" s="16">
        <f>-D27</f>
        <v>67</v>
      </c>
    </row>
    <row r="51" spans="2:4" ht="12.75">
      <c r="B51" s="4" t="s">
        <v>32</v>
      </c>
      <c r="C51" s="16">
        <v>-500</v>
      </c>
      <c r="D51" s="16">
        <v>-807</v>
      </c>
    </row>
    <row r="52" spans="2:4" ht="12.75">
      <c r="B52" s="4" t="s">
        <v>120</v>
      </c>
      <c r="C52" s="16">
        <v>0</v>
      </c>
      <c r="D52" s="16">
        <v>-258</v>
      </c>
    </row>
    <row r="53" spans="2:4" ht="12.75">
      <c r="B53" s="4" t="s">
        <v>121</v>
      </c>
      <c r="C53" s="16">
        <v>-6</v>
      </c>
      <c r="D53" s="16">
        <v>-6</v>
      </c>
    </row>
    <row r="54" spans="3:4" ht="12.75">
      <c r="C54" s="16"/>
      <c r="D54" s="16"/>
    </row>
    <row r="55" spans="3:4" ht="12.75">
      <c r="C55" s="17"/>
      <c r="D55" s="17"/>
    </row>
    <row r="56" spans="2:4" ht="12.75">
      <c r="B56" s="4" t="s">
        <v>136</v>
      </c>
      <c r="C56" s="1">
        <f>SUM(C49:C53)</f>
        <v>-267</v>
      </c>
      <c r="D56" s="1">
        <f>SUM(D49:D53)</f>
        <v>2946</v>
      </c>
    </row>
    <row r="57" spans="3:4" ht="12.75">
      <c r="C57" s="18"/>
      <c r="D57" s="18"/>
    </row>
    <row r="58" spans="3:4" ht="12.75">
      <c r="C58" s="16"/>
      <c r="D58" s="16"/>
    </row>
    <row r="59" spans="3:4" ht="12.75">
      <c r="C59" s="16"/>
      <c r="D59" s="16"/>
    </row>
    <row r="60" spans="3:4" ht="12.75">
      <c r="C60" s="16"/>
      <c r="D60" s="16"/>
    </row>
    <row r="61" spans="2:4" ht="12.75">
      <c r="B61" s="19" t="s">
        <v>44</v>
      </c>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70" spans="3:4" ht="12.75">
      <c r="C70" s="16"/>
      <c r="D70" s="16"/>
    </row>
    <row r="71" spans="2:4" ht="12.75">
      <c r="B71" s="2" t="s">
        <v>67</v>
      </c>
      <c r="C71" s="16"/>
      <c r="D71" s="16"/>
    </row>
    <row r="72" spans="3:4" ht="12.75">
      <c r="C72" s="16"/>
      <c r="D72" s="16"/>
    </row>
    <row r="73" spans="2:4" ht="12.75">
      <c r="B73" s="4" t="s">
        <v>122</v>
      </c>
      <c r="C73" s="16">
        <v>-494</v>
      </c>
      <c r="D73" s="16">
        <v>-2085</v>
      </c>
    </row>
    <row r="74" spans="2:4" ht="12.75">
      <c r="B74" s="4" t="s">
        <v>123</v>
      </c>
      <c r="C74" s="16">
        <v>-53</v>
      </c>
      <c r="D74" s="16">
        <v>504</v>
      </c>
    </row>
    <row r="75" spans="2:4" ht="12.75">
      <c r="B75" s="4" t="s">
        <v>124</v>
      </c>
      <c r="C75" s="16">
        <v>-3341</v>
      </c>
      <c r="D75" s="16">
        <v>475</v>
      </c>
    </row>
    <row r="76" spans="2:4" ht="12.75">
      <c r="B76" s="4" t="s">
        <v>58</v>
      </c>
      <c r="C76" s="16">
        <f>-C23</f>
        <v>-447</v>
      </c>
      <c r="D76" s="16">
        <f>-D23</f>
        <v>-636</v>
      </c>
    </row>
    <row r="77" spans="3:4" ht="12.75">
      <c r="C77" s="18"/>
      <c r="D77" s="18"/>
    </row>
    <row r="78" spans="3:4" ht="12.75">
      <c r="C78" s="1"/>
      <c r="D78" s="1"/>
    </row>
    <row r="79" spans="2:4" ht="12.75">
      <c r="B79" s="4" t="s">
        <v>72</v>
      </c>
      <c r="C79" s="1">
        <f>SUM(C73:C77)</f>
        <v>-4335</v>
      </c>
      <c r="D79" s="1">
        <f>SUM(D73:D77)</f>
        <v>-1742</v>
      </c>
    </row>
    <row r="80" spans="3:4" ht="12.75">
      <c r="C80" s="18"/>
      <c r="D80" s="18"/>
    </row>
    <row r="81" spans="3:4" ht="12.75">
      <c r="C81" s="16"/>
      <c r="D81" s="16"/>
    </row>
    <row r="82" spans="2:4" ht="12.75">
      <c r="B82" s="2" t="s">
        <v>88</v>
      </c>
      <c r="C82" s="16">
        <f>C44+C56+C79</f>
        <v>-972</v>
      </c>
      <c r="D82" s="16">
        <f>D44+D56+D79</f>
        <v>931</v>
      </c>
    </row>
    <row r="83" spans="2:4" ht="12.75">
      <c r="B83" s="2"/>
      <c r="C83" s="16"/>
      <c r="D83" s="16"/>
    </row>
    <row r="84" spans="2:4" ht="12.75">
      <c r="B84" s="2" t="s">
        <v>101</v>
      </c>
      <c r="C84" s="16">
        <v>3699</v>
      </c>
      <c r="D84" s="16">
        <v>3285</v>
      </c>
    </row>
    <row r="85" spans="2:4" ht="12.75">
      <c r="B85" s="2"/>
      <c r="C85" s="16"/>
      <c r="D85" s="16"/>
    </row>
    <row r="86" spans="2:4" ht="12.75">
      <c r="B86" s="2"/>
      <c r="C86" s="17"/>
      <c r="D86" s="17"/>
    </row>
    <row r="87" spans="2:4" ht="12.75">
      <c r="B87" s="2" t="s">
        <v>100</v>
      </c>
      <c r="C87" s="1">
        <f>SUM(C82:C84)</f>
        <v>2727</v>
      </c>
      <c r="D87" s="1">
        <f>SUM(D82:D84)</f>
        <v>4216</v>
      </c>
    </row>
    <row r="88" spans="3:4" ht="13.5" thickBot="1">
      <c r="C88" s="20"/>
      <c r="D88" s="20"/>
    </row>
    <row r="89" spans="3:4" ht="12.75">
      <c r="C89" s="16"/>
      <c r="D89" s="16"/>
    </row>
    <row r="90" spans="3:4" ht="12.75">
      <c r="C90" s="16"/>
      <c r="D90" s="16"/>
    </row>
    <row r="91" spans="2:4" ht="12.75">
      <c r="B91" s="2" t="s">
        <v>33</v>
      </c>
      <c r="C91" s="16"/>
      <c r="D91" s="16"/>
    </row>
    <row r="92" spans="3:4" ht="12.75">
      <c r="C92" s="16"/>
      <c r="D92" s="16"/>
    </row>
    <row r="93" spans="2:4" ht="12.75">
      <c r="B93" s="4" t="s">
        <v>17</v>
      </c>
      <c r="C93" s="16">
        <f>'BS'!E48</f>
        <v>677</v>
      </c>
      <c r="D93" s="16">
        <v>1357</v>
      </c>
    </row>
    <row r="94" spans="2:4" ht="12.75">
      <c r="B94" s="4" t="s">
        <v>35</v>
      </c>
      <c r="C94" s="16">
        <f>'BS'!E46</f>
        <v>2857</v>
      </c>
      <c r="D94" s="16">
        <v>3639</v>
      </c>
    </row>
    <row r="95" spans="3:4" ht="12.75">
      <c r="C95" s="18"/>
      <c r="D95" s="18"/>
    </row>
    <row r="96" spans="3:4" ht="12.75">
      <c r="C96" s="16"/>
      <c r="D96" s="16"/>
    </row>
    <row r="97" spans="3:4" ht="12.75">
      <c r="C97" s="16">
        <f>SUM(C93:C94)</f>
        <v>3534</v>
      </c>
      <c r="D97" s="16">
        <f>SUM(D93:D94)</f>
        <v>4996</v>
      </c>
    </row>
    <row r="98" spans="2:4" ht="12.75">
      <c r="B98" s="2" t="s">
        <v>34</v>
      </c>
      <c r="C98" s="16"/>
      <c r="D98" s="16"/>
    </row>
    <row r="99" spans="3:4" ht="12.75">
      <c r="C99" s="16"/>
      <c r="D99" s="16"/>
    </row>
    <row r="100" spans="2:4" ht="12.75">
      <c r="B100" s="4" t="s">
        <v>36</v>
      </c>
      <c r="C100" s="16">
        <v>-807</v>
      </c>
      <c r="D100" s="16">
        <v>-780</v>
      </c>
    </row>
    <row r="101" spans="3:4" ht="12.75">
      <c r="C101" s="18"/>
      <c r="D101" s="18"/>
    </row>
    <row r="102" spans="3:4" ht="12.75">
      <c r="C102" s="16"/>
      <c r="D102" s="16"/>
    </row>
    <row r="103" spans="3:4" ht="12.75">
      <c r="C103" s="16">
        <f>SUM(C97:C100)</f>
        <v>2727</v>
      </c>
      <c r="D103" s="16">
        <f>SUM(D97:D100)</f>
        <v>4216</v>
      </c>
    </row>
    <row r="104" spans="3:4" ht="13.5" thickBot="1">
      <c r="C104" s="20"/>
      <c r="D104" s="20"/>
    </row>
    <row r="105" spans="3:4" ht="12.75">
      <c r="C105" s="26"/>
      <c r="D105" s="26"/>
    </row>
    <row r="107" spans="2:4" ht="12.75">
      <c r="B107" s="21"/>
      <c r="C107" s="21"/>
      <c r="D107" s="21"/>
    </row>
    <row r="108" spans="2:4" ht="12.75">
      <c r="B108" s="21"/>
      <c r="C108" s="21"/>
      <c r="D108" s="21"/>
    </row>
    <row r="119" ht="12.75">
      <c r="B119" s="4" t="s">
        <v>46</v>
      </c>
    </row>
    <row r="120" ht="12.75">
      <c r="B120" s="4" t="s">
        <v>118</v>
      </c>
    </row>
    <row r="123" ht="12.75">
      <c r="B123" s="24"/>
    </row>
  </sheetData>
  <printOptions/>
  <pageMargins left="0.5" right="0.5" top="0.75" bottom="0.5" header="0.35" footer="0.5"/>
  <pageSetup fitToHeight="2"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3</cp:lastModifiedBy>
  <cp:lastPrinted>2009-08-27T08:49:39Z</cp:lastPrinted>
  <dcterms:created xsi:type="dcterms:W3CDTF">2002-09-10T06:58:13Z</dcterms:created>
  <dcterms:modified xsi:type="dcterms:W3CDTF">2009-08-27T08:49:40Z</dcterms:modified>
  <cp:category/>
  <cp:version/>
  <cp:contentType/>
  <cp:contentStatus/>
</cp:coreProperties>
</file>